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ilvija\Desktop\gfi NOVO 17.02.2026\"/>
    </mc:Choice>
  </mc:AlternateContent>
  <bookViews>
    <workbookView xWindow="-105" yWindow="-105" windowWidth="23250" windowHeight="1245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E327" i="9" s="1"/>
  <c r="B327" i="9" s="1"/>
  <c r="F327" i="9"/>
  <c r="H326" i="9"/>
  <c r="E326" i="9" s="1"/>
  <c r="B326" i="9" s="1"/>
  <c r="G326" i="9"/>
  <c r="F326" i="9"/>
  <c r="H325" i="9"/>
  <c r="G325" i="9"/>
  <c r="F325" i="9"/>
  <c r="E325" i="9"/>
  <c r="B325" i="9"/>
  <c r="H324" i="9"/>
  <c r="E324" i="9" s="1"/>
  <c r="B324" i="9" s="1"/>
  <c r="G324" i="9"/>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F316" i="9"/>
  <c r="F315" i="9"/>
  <c r="F314" i="9"/>
  <c r="H313" i="9"/>
  <c r="G313" i="9"/>
  <c r="F313" i="9"/>
  <c r="E313" i="9"/>
  <c r="B313" i="9"/>
  <c r="H312" i="9"/>
  <c r="E312" i="9" s="1"/>
  <c r="B312" i="9" s="1"/>
  <c r="G312" i="9"/>
  <c r="F312" i="9"/>
  <c r="H311" i="9"/>
  <c r="G311" i="9"/>
  <c r="E311" i="9" s="1"/>
  <c r="B311" i="9" s="1"/>
  <c r="F311" i="9"/>
  <c r="F310" i="9"/>
  <c r="F309" i="9"/>
  <c r="F308" i="9"/>
  <c r="H307" i="9"/>
  <c r="G307" i="9"/>
  <c r="F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E36" i="9" s="1"/>
  <c r="B36" i="9" s="1"/>
  <c r="G36" i="9"/>
  <c r="F36" i="9"/>
  <c r="H35" i="9"/>
  <c r="G35" i="9"/>
  <c r="F35" i="9"/>
  <c r="E35" i="9"/>
  <c r="B35" i="9"/>
  <c r="H34" i="9"/>
  <c r="G34" i="9"/>
  <c r="F34" i="9"/>
  <c r="E34" i="9"/>
  <c r="B34" i="9"/>
  <c r="H33" i="9"/>
  <c r="G33" i="9"/>
  <c r="F33" i="9"/>
  <c r="E33" i="9"/>
  <c r="B33" i="9"/>
  <c r="H32" i="9"/>
  <c r="G32" i="9"/>
  <c r="F32" i="9"/>
  <c r="E32" i="9"/>
  <c r="B32" i="9"/>
  <c r="H31" i="9"/>
  <c r="G31" i="9"/>
  <c r="F31" i="9"/>
  <c r="E31" i="9"/>
  <c r="B31" i="9" s="1"/>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I41" i="3" s="1"/>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E176" i="5" s="1"/>
  <c r="D1180" i="1" s="1"/>
  <c r="D177" i="5"/>
  <c r="D176"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C1685" i="1"/>
  <c r="C1684" i="1"/>
  <c r="C1683" i="1"/>
  <c r="C1682"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C1181"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307" i="9" l="1"/>
  <c r="B307" i="9" s="1"/>
  <c r="D1181" i="1"/>
  <c r="H8" i="3" s="1"/>
  <c r="I24" i="3"/>
  <c r="F176" i="5"/>
  <c r="H299" i="9"/>
  <c r="F177" i="5"/>
  <c r="C1681" i="1"/>
  <c r="H2" i="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6" i="9"/>
  <c r="E345"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1" i="9" l="1"/>
  <c r="G344" i="9"/>
  <c r="E344" i="9" s="1"/>
  <c r="B344" i="9" s="1"/>
  <c r="I39" i="3"/>
  <c r="C1621" i="1"/>
  <c r="G343" i="9"/>
  <c r="E343" i="9" s="1"/>
  <c r="F141" i="6"/>
  <c r="H31" i="3"/>
  <c r="C1537" i="1"/>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H1537" i="1"/>
  <c r="G1537" i="1"/>
  <c r="H9" i="3"/>
  <c r="B343" i="9"/>
  <c r="E342" i="9"/>
  <c r="H1621" i="1"/>
  <c r="G1621" i="1"/>
  <c r="H11" i="3"/>
  <c r="E334" i="9" l="1"/>
  <c r="B334" i="9" s="1"/>
  <c r="N3" i="9"/>
  <c r="I11" i="3"/>
  <c r="K3" i="9"/>
  <c r="I9" i="3"/>
  <c r="E650" i="4"/>
  <c r="D640" i="1"/>
  <c r="H418" i="1"/>
  <c r="G418" i="1"/>
  <c r="F425" i="4"/>
  <c r="C420" i="1"/>
  <c r="D646" i="4"/>
  <c r="F644" i="4"/>
  <c r="C638" i="1"/>
  <c r="D645" i="4"/>
  <c r="H297" i="1"/>
  <c r="G297" i="1"/>
  <c r="H296" i="1"/>
  <c r="G296" i="1"/>
  <c r="E649" i="4"/>
  <c r="D639" i="1"/>
  <c r="H637" i="1"/>
  <c r="G637" i="1"/>
  <c r="H419" i="1"/>
  <c r="G419" i="1"/>
  <c r="E298" i="9" l="1"/>
  <c r="I8" i="3" s="1"/>
  <c r="I19" i="3"/>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H21" i="9"/>
  <c r="G21" i="9"/>
  <c r="J17" i="9"/>
  <c r="I17" i="9"/>
  <c r="H17" i="9"/>
  <c r="G17" i="9"/>
  <c r="M16" i="9"/>
  <c r="L16" i="9"/>
  <c r="H16" i="9"/>
  <c r="G16" i="9"/>
  <c r="M15" i="9"/>
  <c r="L15" i="9"/>
  <c r="H15" i="9"/>
  <c r="G15" i="9"/>
  <c r="E15" i="9" s="1"/>
  <c r="K13" i="9"/>
  <c r="J13" i="9"/>
  <c r="I13" i="9"/>
  <c r="K12" i="9"/>
  <c r="J12" i="9"/>
  <c r="I12" i="9"/>
  <c r="K11" i="9"/>
  <c r="J11" i="9"/>
  <c r="I11" i="9"/>
  <c r="K10" i="9"/>
  <c r="J10" i="9"/>
  <c r="E10" i="9" s="1"/>
  <c r="B10" i="9" s="1"/>
  <c r="K9" i="9"/>
  <c r="J9" i="9"/>
  <c r="I9" i="9"/>
  <c r="K8" i="9"/>
  <c r="J8" i="9"/>
  <c r="I8" i="9"/>
  <c r="E8" i="9" s="1"/>
  <c r="B8" i="9" s="1"/>
  <c r="K7" i="9"/>
  <c r="J7" i="9"/>
  <c r="I7" i="9"/>
  <c r="K6" i="9"/>
  <c r="J6" i="9"/>
  <c r="I6" i="9"/>
  <c r="K5" i="9"/>
  <c r="J5" i="9"/>
  <c r="I5" i="9"/>
  <c r="E11" i="9" l="1"/>
  <c r="B11" i="9" s="1"/>
  <c r="E6" i="9"/>
  <c r="B6" i="9" s="1"/>
  <c r="F15" i="9"/>
  <c r="F14" i="9" s="1"/>
  <c r="E13" i="9"/>
  <c r="B13" i="9" s="1"/>
  <c r="E22" i="9"/>
  <c r="B22" i="9" s="1"/>
  <c r="E9" i="9"/>
  <c r="B9" i="9" s="1"/>
  <c r="E17" i="9"/>
  <c r="B17" i="9" s="1"/>
  <c r="E5" i="9"/>
  <c r="B5" i="9" s="1"/>
  <c r="F16" i="9"/>
  <c r="E12" i="9"/>
  <c r="B12" i="9" s="1"/>
  <c r="E16" i="9"/>
  <c r="E21" i="9"/>
  <c r="B21" i="9" s="1"/>
  <c r="E7" i="9"/>
  <c r="B7" i="9" s="1"/>
  <c r="B15" i="9"/>
  <c r="B293" i="9"/>
  <c r="F23" i="9"/>
  <c r="B295" i="9"/>
  <c r="E23" i="9"/>
  <c r="I7" i="3" s="1"/>
  <c r="B16" i="9" l="1"/>
  <c r="F3" i="9"/>
  <c r="E14" i="9"/>
  <c r="I13" i="3" s="1"/>
  <c r="E4" i="9"/>
  <c r="E3" i="9" s="1"/>
</calcChain>
</file>

<file path=xl/sharedStrings.xml><?xml version="1.0" encoding="utf-8"?>
<sst xmlns="http://schemas.openxmlformats.org/spreadsheetml/2006/main" count="4733" uniqueCount="3656">
  <si>
    <t>Obveznik:</t>
  </si>
  <si>
    <t>16674 - HOTELIJERSKO-TURISTIČKA ŠKOLA U ZAGREBU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</si>
  <si>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</si>
  <si>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</si>
  <si>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</si>
  <si>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</si>
  <si>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</si>
  <si>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</si>
  <si>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</si>
  <si>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</si>
  <si>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</si>
  <si>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</si>
  <si>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</si>
  <si>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</si>
  <si>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</si>
  <si>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</si>
  <si>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</si>
  <si>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</si>
  <si>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</si>
  <si>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</si>
  <si>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</si>
  <si>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</si>
  <si>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</si>
  <si>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</si>
  <si>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</si>
  <si>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</si>
  <si>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</si>
  <si>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</si>
  <si>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</si>
  <si>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</si>
  <si>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</si>
  <si>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</si>
  <si>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</si>
  <si>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</si>
  <si>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</si>
  <si>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</si>
  <si>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</si>
  <si>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</si>
  <si>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</si>
  <si>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</si>
  <si>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</si>
  <si>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</si>
  <si>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</si>
  <si>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</si>
  <si>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</si>
  <si>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</si>
  <si>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</si>
  <si>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</si>
  <si>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</si>
  <si>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</si>
  <si>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</si>
  <si>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</si>
  <si>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</si>
  <si>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</si>
  <si>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</si>
  <si>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</si>
  <si>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</si>
  <si>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</si>
  <si>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</si>
  <si>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</si>
  <si>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</si>
  <si>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</si>
  <si>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</si>
  <si>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</si>
  <si>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</si>
  <si>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</si>
  <si>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</si>
  <si>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</si>
  <si>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</si>
  <si>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</si>
  <si>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</si>
  <si>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</si>
  <si>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</si>
  <si>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</si>
  <si>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</si>
  <si>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</si>
  <si>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</si>
  <si>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</si>
  <si>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</si>
  <si>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</si>
  <si>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</si>
  <si>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</si>
  <si>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</si>
  <si>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</si>
  <si>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</si>
  <si>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</si>
  <si>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</si>
  <si>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</si>
  <si>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</si>
  <si>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</si>
  <si>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</si>
  <si>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</si>
  <si>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</si>
  <si>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</si>
  <si>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</si>
  <si>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</si>
  <si>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</si>
  <si>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</si>
  <si>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</si>
  <si>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</si>
  <si>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</si>
  <si>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</si>
  <si>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</si>
  <si>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</si>
  <si>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</si>
  <si>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</si>
  <si>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</si>
  <si>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</si>
  <si>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</si>
  <si>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</si>
  <si>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</si>
  <si>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</si>
  <si>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</si>
  <si>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</si>
  <si>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</si>
  <si>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</si>
  <si>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</si>
  <si>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</si>
  <si>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</si>
  <si>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</si>
  <si>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</si>
  <si>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</si>
  <si>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</si>
  <si>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</si>
  <si>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</si>
  <si>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</si>
  <si>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</si>
  <si>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</si>
  <si>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</si>
  <si>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</si>
  <si>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</si>
  <si>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</si>
  <si>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</si>
  <si>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</si>
  <si>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</si>
  <si>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</si>
  <si>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</si>
  <si>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</si>
  <si>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</si>
  <si>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</si>
  <si>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</si>
  <si>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</si>
  <si>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</si>
  <si>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</si>
  <si>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</si>
  <si>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</si>
  <si>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</si>
  <si>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</si>
  <si>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</si>
  <si>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</si>
  <si>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</si>
  <si>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</si>
  <si>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</si>
  <si>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</si>
  <si>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</si>
  <si>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</si>
  <si>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</si>
  <si>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</si>
  <si>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</si>
  <si>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</si>
  <si>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</si>
  <si>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</si>
  <si>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</si>
  <si>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</si>
  <si>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</si>
  <si>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</si>
  <si>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</si>
  <si>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</si>
  <si>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</si>
  <si>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</si>
  <si>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</si>
  <si>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</si>
  <si>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</si>
  <si>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</si>
  <si>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</si>
  <si>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</si>
  <si>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</si>
  <si>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</si>
  <si>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</si>
  <si>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</si>
  <si>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</si>
  <si>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</si>
  <si>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</si>
  <si>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</si>
  <si>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</si>
  <si>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</si>
  <si>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</si>
  <si>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</si>
  <si>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</si>
  <si>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</si>
  <si>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</si>
  <si>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</si>
  <si>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</si>
  <si>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</si>
  <si>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</si>
  <si>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</si>
  <si>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</si>
  <si>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</si>
  <si>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</si>
  <si>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</si>
  <si>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</si>
  <si>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</si>
  <si>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</si>
  <si>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</si>
  <si>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</si>
  <si>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</si>
  <si>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</si>
  <si>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</si>
  <si>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</si>
  <si>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</si>
  <si>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</si>
  <si>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</si>
  <si>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</si>
  <si>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</si>
  <si>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</si>
  <si>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</si>
  <si>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</si>
  <si>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</si>
  <si>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</si>
  <si>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</si>
  <si>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</si>
  <si>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</si>
  <si>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</si>
  <si>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</si>
  <si>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</si>
  <si>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</si>
  <si>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</si>
  <si>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</si>
  <si>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</si>
  <si>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</si>
  <si>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</si>
  <si>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</si>
  <si>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</si>
  <si>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</si>
  <si>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</si>
  <si>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</si>
  <si>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</si>
  <si>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</si>
  <si>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</si>
  <si>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</si>
  <si>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</si>
  <si>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</si>
  <si>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</si>
  <si>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</si>
  <si>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</si>
  <si>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</si>
  <si>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</si>
  <si>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</si>
  <si>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</si>
  <si>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</si>
  <si>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</si>
  <si>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</si>
  <si>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</si>
  <si>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</si>
  <si>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</si>
  <si>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</si>
  <si>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</si>
  <si>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</si>
  <si>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</si>
  <si>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</si>
  <si>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</si>
  <si>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</si>
  <si>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</si>
  <si>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</si>
  <si>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</si>
  <si>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</si>
  <si>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</si>
  <si>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</si>
  <si>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</si>
  <si>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</si>
  <si>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</si>
  <si>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</si>
  <si>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</si>
  <si>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</si>
  <si>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</si>
  <si>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</si>
  <si>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</si>
  <si>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</si>
  <si>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</si>
  <si>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</si>
  <si>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</si>
  <si>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</si>
  <si>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</si>
  <si>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</si>
  <si>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</si>
  <si>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</si>
  <si>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</si>
  <si>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</si>
  <si>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</si>
  <si>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</si>
  <si>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</si>
  <si>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</si>
  <si>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</si>
  <si>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</si>
  <si>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</si>
  <si>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</si>
  <si>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</si>
  <si>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</si>
  <si>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</si>
  <si>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</si>
  <si>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</si>
  <si>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</si>
  <si>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</si>
  <si>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</si>
  <si>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</si>
  <si>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</si>
  <si>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</si>
  <si>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</si>
  <si>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</si>
  <si>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</si>
  <si>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</si>
  <si>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</si>
  <si>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</si>
  <si>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</si>
  <si>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</si>
  <si>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</si>
  <si>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</si>
  <si>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</si>
  <si>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</si>
  <si>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</si>
  <si>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</si>
  <si>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</si>
  <si>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</si>
  <si>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</si>
  <si>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</si>
  <si>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</si>
  <si>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</si>
  <si>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</si>
  <si>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</si>
  <si>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</si>
  <si>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</si>
  <si>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</si>
  <si>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</si>
  <si>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</si>
  <si>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</si>
  <si>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</si>
  <si>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</si>
  <si>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</si>
  <si>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</si>
  <si>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</si>
  <si>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</si>
  <si>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</si>
  <si>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</si>
  <si>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</si>
  <si>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</si>
  <si>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</si>
  <si>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</si>
  <si>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</si>
  <si>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</si>
  <si>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</si>
  <si>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</si>
  <si>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</si>
  <si>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</si>
  <si>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</si>
  <si>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</si>
  <si>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</si>
  <si>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</si>
  <si>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</si>
  <si>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</si>
  <si>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</si>
  <si>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</si>
  <si>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</si>
  <si>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</si>
  <si>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</si>
  <si>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</si>
  <si>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</si>
  <si>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</si>
  <si>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</si>
  <si>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</si>
  <si>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</si>
  <si>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</si>
  <si>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</si>
  <si>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</si>
  <si>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</si>
  <si>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</si>
  <si>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</si>
  <si>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</si>
  <si>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</si>
  <si>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</si>
  <si>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</si>
  <si>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</si>
  <si>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</si>
  <si>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</si>
  <si>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</si>
  <si>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</si>
  <si>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</si>
  <si>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</si>
  <si>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</si>
  <si>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</si>
  <si>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</si>
  <si>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</si>
  <si>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</si>
  <si>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</si>
  <si>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</si>
  <si>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</si>
  <si>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</si>
  <si>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</si>
  <si>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</si>
  <si>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</si>
  <si>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</si>
  <si>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</si>
  <si>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</si>
  <si>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</si>
  <si>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</si>
  <si>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</si>
  <si>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</si>
  <si>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</si>
  <si>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</si>
  <si>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</si>
  <si>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</si>
  <si>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</si>
  <si>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</si>
  <si>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</si>
  <si>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</si>
  <si>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</si>
  <si>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</si>
  <si>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</si>
  <si>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</si>
  <si>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</si>
  <si>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</si>
  <si>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</si>
  <si>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</si>
  <si>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</si>
  <si>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</si>
  <si>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</si>
  <si>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</si>
  <si>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</si>
  <si>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</si>
  <si>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</si>
  <si>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</si>
  <si>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</si>
  <si>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</si>
  <si>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</si>
  <si>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</si>
  <si>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</si>
  <si>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</si>
  <si>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</si>
  <si>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</si>
  <si>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</si>
  <si>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</si>
  <si>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</si>
  <si>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</si>
  <si>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</si>
  <si>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</si>
  <si>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</si>
  <si>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</si>
  <si>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</si>
  <si>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</si>
  <si>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</si>
  <si>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</si>
  <si>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</si>
  <si>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</si>
  <si>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</si>
  <si>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</si>
  <si>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</si>
  <si>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</si>
  <si>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</si>
  <si>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</si>
  <si>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</si>
  <si>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</si>
  <si>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</si>
  <si>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</si>
  <si>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</si>
  <si>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</si>
  <si>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</si>
  <si>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</si>
  <si>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</si>
  <si>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</si>
  <si>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</si>
  <si>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</si>
  <si>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</si>
  <si>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</si>
  <si>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</si>
  <si>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</si>
  <si>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</si>
  <si>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</si>
  <si>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</si>
  <si>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</si>
  <si>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</si>
  <si>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</si>
  <si>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</si>
  <si>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</si>
  <si>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</si>
  <si>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</si>
  <si>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</si>
  <si>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</si>
  <si>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</si>
  <si>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</si>
  <si>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</si>
  <si>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</si>
  <si>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</si>
  <si>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</si>
  <si>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</si>
  <si>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</si>
  <si>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</si>
  <si>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</si>
  <si>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</si>
  <si>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</si>
  <si>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</si>
  <si>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</si>
  <si>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</si>
  <si>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</si>
  <si>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</si>
  <si>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</si>
  <si>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</si>
  <si>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</si>
  <si>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</si>
  <si>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</si>
  <si>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</si>
  <si>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</si>
  <si>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</si>
  <si>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</si>
  <si>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</si>
  <si>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</si>
  <si>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</si>
  <si>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</si>
  <si>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</si>
  <si>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</si>
  <si>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</si>
  <si>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</si>
  <si>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</si>
  <si>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</si>
  <si>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</si>
  <si>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</si>
  <si>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</si>
  <si>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</si>
  <si>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</si>
  <si>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</si>
  <si>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</si>
  <si>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</si>
  <si>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</si>
  <si>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</si>
  <si>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</si>
  <si>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</si>
  <si>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</si>
  <si>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</si>
  <si>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</si>
  <si>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</si>
  <si>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</si>
  <si>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</si>
  <si>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</si>
  <si>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</si>
  <si>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</si>
  <si>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</si>
  <si>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</si>
  <si>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</si>
  <si>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</si>
  <si>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</si>
  <si>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</si>
  <si>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</si>
  <si>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</si>
  <si>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</si>
  <si>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</si>
  <si>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</si>
  <si>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</si>
  <si>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</si>
  <si>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</si>
  <si>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</si>
  <si>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</si>
  <si>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</si>
  <si>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</si>
  <si>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</si>
  <si>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</si>
  <si>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</si>
  <si>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</si>
  <si>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</si>
  <si>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</si>
  <si>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</si>
  <si>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</si>
  <si>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</si>
  <si>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</si>
  <si>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</si>
  <si>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</si>
  <si>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</si>
  <si>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</si>
  <si>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</si>
  <si>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</si>
  <si>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</si>
  <si>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</si>
  <si>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</si>
  <si>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</si>
  <si>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</si>
  <si>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</si>
  <si>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</si>
  <si>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</si>
  <si>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</si>
  <si>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</si>
  <si>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</si>
  <si>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</si>
  <si>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</si>
  <si>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</si>
  <si>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</si>
  <si>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</si>
  <si>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</si>
  <si>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</si>
  <si>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</si>
  <si>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</si>
  <si>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</si>
  <si>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</si>
  <si>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</si>
  <si>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</si>
  <si>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</si>
  <si>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</si>
  <si>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</si>
  <si>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</si>
  <si>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</si>
  <si>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</si>
  <si>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</si>
  <si>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</si>
  <si>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</si>
  <si>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</si>
  <si>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</si>
  <si>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</si>
  <si>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</si>
  <si>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</si>
  <si>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</si>
  <si>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</si>
  <si>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</si>
  <si>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</si>
  <si>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</si>
  <si>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</si>
  <si>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</si>
  <si>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</si>
  <si>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</si>
  <si>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</si>
  <si>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</si>
  <si>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</si>
  <si>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</si>
  <si>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</si>
  <si>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</si>
  <si>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</si>
  <si>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</si>
  <si>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</si>
  <si>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</si>
  <si>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</si>
  <si>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</si>
  <si>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</si>
  <si>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</si>
  <si>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</si>
  <si>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</si>
  <si>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</si>
  <si>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</si>
  <si>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</si>
  <si>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</si>
  <si>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</si>
  <si>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</si>
  <si>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</si>
  <si>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</si>
  <si>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</si>
  <si>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</si>
  <si>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</si>
  <si>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</si>
  <si>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</si>
  <si>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</si>
  <si>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</si>
  <si>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</si>
  <si>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</si>
  <si>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</si>
  <si>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</si>
  <si>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</si>
  <si>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</si>
  <si>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</si>
  <si>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</si>
  <si>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</si>
  <si>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</si>
  <si>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</si>
  <si>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</si>
  <si>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</si>
  <si>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</si>
  <si>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</si>
  <si>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</si>
  <si>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</si>
  <si>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</si>
  <si>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</si>
  <si>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</si>
  <si>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</si>
  <si>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</si>
  <si>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</si>
  <si>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</si>
  <si>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</si>
  <si>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</si>
  <si>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</si>
  <si>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</si>
  <si>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</si>
  <si>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</si>
  <si>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</si>
  <si>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</si>
  <si>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</si>
  <si>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</si>
  <si>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</si>
  <si>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</si>
  <si>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</si>
  <si>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</si>
  <si>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</si>
  <si>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</si>
  <si>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</si>
  <si>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</si>
  <si>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</si>
  <si>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</si>
  <si>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</si>
  <si>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</si>
  <si>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</si>
  <si>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</si>
  <si>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</si>
  <si>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</si>
  <si>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</si>
  <si>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</si>
  <si>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</si>
  <si>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</si>
  <si>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</si>
  <si>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</si>
  <si>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</si>
  <si>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</si>
  <si>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</si>
  <si>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</si>
  <si>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</si>
  <si>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</si>
  <si>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</si>
  <si>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</si>
  <si>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</si>
  <si>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</si>
  <si>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</si>
  <si>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</si>
  <si>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</si>
  <si>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</si>
  <si>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</si>
  <si>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</si>
  <si>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</si>
  <si>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</si>
  <si>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</si>
  <si>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</si>
  <si>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</si>
  <si>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</si>
  <si>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</si>
  <si>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</si>
  <si>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</si>
  <si>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</si>
  <si>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</si>
  <si>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</si>
  <si>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</si>
  <si>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</si>
  <si>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</si>
  <si>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</si>
  <si>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</si>
  <si>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</si>
  <si>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</si>
  <si>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</si>
  <si>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</si>
  <si>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</si>
  <si>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</si>
  <si>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</si>
  <si>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</si>
  <si>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</si>
  <si>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</si>
  <si>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</si>
  <si>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</si>
  <si>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</si>
  <si>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</si>
  <si>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</si>
  <si>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</si>
  <si>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</si>
  <si>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</si>
  <si>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</si>
  <si>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</si>
  <si>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</si>
  <si>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</si>
  <si>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</si>
  <si>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</si>
  <si>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</si>
  <si>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</si>
  <si>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</si>
  <si>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</si>
  <si>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</si>
  <si>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</si>
  <si>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</si>
  <si>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</si>
  <si>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</si>
  <si>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</si>
  <si>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</si>
  <si>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</si>
  <si>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</si>
  <si>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</si>
  <si>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</si>
  <si>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</si>
  <si>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</si>
  <si>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</si>
  <si>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</si>
  <si>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</si>
  <si>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</si>
  <si>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</si>
  <si>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</si>
  <si>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</si>
  <si>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</si>
  <si>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</si>
  <si>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</si>
  <si>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</si>
  <si>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</si>
  <si>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</si>
  <si>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</si>
  <si>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</si>
  <si>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</si>
  <si>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</si>
  <si>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</si>
  <si>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</si>
  <si>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</si>
  <si>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</si>
  <si>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</si>
  <si>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</si>
  <si>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</si>
  <si>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</si>
  <si>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</si>
  <si>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</si>
  <si>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</si>
  <si>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</si>
  <si>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</si>
  <si>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</si>
  <si>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</si>
  <si>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</si>
  <si>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</si>
  <si>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</si>
  <si>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</si>
  <si>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</si>
  <si>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</si>
  <si>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</si>
  <si>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</si>
  <si>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</si>
  <si>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</si>
  <si>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</si>
  <si>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</si>
  <si>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</si>
  <si>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</si>
  <si>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</si>
  <si>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</si>
  <si>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</si>
  <si>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</si>
  <si>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</si>
  <si>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</si>
  <si>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</si>
  <si>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</si>
  <si>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</si>
  <si>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</si>
  <si>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</si>
  <si>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</si>
  <si>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</si>
  <si>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</si>
  <si>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</si>
  <si>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</si>
  <si>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</si>
  <si>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</si>
  <si>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</si>
  <si>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</si>
  <si>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</si>
  <si>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</si>
  <si>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</si>
  <si>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</si>
  <si>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</si>
  <si>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</si>
  <si>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</si>
  <si>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</si>
  <si>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</si>
  <si>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</si>
  <si>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</si>
  <si>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</si>
  <si>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</si>
  <si>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</si>
  <si>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</si>
  <si>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</si>
  <si>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</si>
  <si>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</si>
  <si>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</si>
  <si>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</si>
  <si>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</si>
  <si>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</si>
  <si>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</si>
  <si>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</si>
  <si>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</si>
  <si>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</si>
  <si>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</si>
  <si>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</si>
  <si>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</si>
  <si>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</si>
  <si>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</si>
  <si>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</si>
  <si>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</si>
  <si>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</si>
  <si>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</si>
  <si>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</si>
  <si>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</si>
  <si>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</si>
  <si>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</si>
  <si>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</si>
  <si>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</si>
  <si>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</si>
  <si>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</si>
  <si>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</si>
  <si>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</si>
  <si>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</si>
  <si>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</si>
  <si>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</si>
  <si>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</si>
  <si>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</si>
  <si>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</si>
  <si>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</si>
  <si>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</si>
  <si>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</si>
  <si>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</si>
  <si>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</si>
  <si>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</si>
  <si>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</si>
  <si>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</si>
  <si>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</si>
  <si>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</si>
  <si>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</si>
  <si>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</si>
  <si>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</si>
  <si>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</si>
  <si>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</si>
  <si>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</si>
  <si>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</si>
  <si>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</si>
  <si>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</si>
  <si>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</si>
  <si>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</si>
  <si>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</si>
  <si>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</si>
  <si>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</si>
  <si>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</si>
  <si>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</si>
  <si>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</si>
  <si>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</si>
  <si>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</si>
  <si>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</si>
  <si>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</si>
  <si>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</si>
  <si>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</si>
  <si>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</si>
  <si>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</si>
  <si>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</si>
  <si>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</si>
  <si>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</si>
  <si>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</si>
  <si>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</si>
  <si>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</si>
  <si>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</si>
  <si>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</si>
  <si>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</si>
  <si>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</si>
  <si>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</si>
  <si>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</si>
  <si>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</si>
  <si>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</si>
  <si>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</si>
  <si>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</si>
  <si>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</si>
  <si>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</si>
  <si>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</si>
  <si>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</si>
  <si>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</si>
  <si>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</si>
  <si>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</si>
  <si>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</si>
  <si>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</si>
  <si>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</si>
  <si>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</si>
  <si>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</si>
  <si>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</si>
  <si>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</si>
  <si>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</si>
  <si>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</si>
  <si>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</si>
  <si>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</si>
  <si>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</si>
  <si>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</si>
  <si>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</si>
  <si>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</si>
  <si>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</si>
  <si>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</si>
  <si>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</si>
  <si>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</si>
  <si>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</si>
  <si>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</si>
  <si>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</si>
  <si>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</si>
  <si>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</si>
  <si>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</si>
  <si>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</si>
  <si>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</si>
  <si>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</si>
  <si>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</si>
  <si>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</si>
  <si>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</si>
  <si>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</si>
  <si>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</si>
  <si>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</si>
  <si>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</si>
  <si>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</si>
  <si>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</si>
  <si>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</si>
  <si>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</si>
  <si>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</si>
  <si>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</si>
  <si>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</si>
  <si>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</si>
  <si>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</si>
  <si>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</si>
  <si>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</si>
  <si>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</si>
  <si>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</si>
  <si>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</si>
  <si>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</si>
  <si>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</si>
  <si>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</si>
  <si>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</si>
  <si>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</si>
  <si>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</si>
  <si>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</si>
  <si>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</si>
  <si>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</si>
  <si>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</si>
  <si>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</si>
  <si>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</si>
  <si>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</si>
  <si>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</si>
  <si>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</si>
  <si>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</si>
  <si>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</si>
  <si>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</si>
  <si>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</si>
  <si>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</si>
  <si>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</si>
  <si>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</si>
  <si>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</si>
  <si>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</si>
  <si>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</si>
  <si>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</si>
  <si>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</si>
  <si>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</si>
  <si>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</si>
  <si>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</si>
  <si>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</si>
  <si>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</si>
  <si>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</si>
  <si>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</si>
  <si>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</si>
  <si>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</si>
  <si>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</si>
  <si>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</si>
  <si>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</si>
  <si>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</si>
  <si>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</si>
  <si>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</si>
  <si>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</si>
  <si>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</si>
  <si>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</si>
  <si>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</si>
  <si>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</si>
  <si>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</si>
  <si>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</si>
  <si>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</si>
  <si>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</si>
  <si>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</si>
  <si>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</si>
  <si>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</si>
  <si>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</si>
  <si>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</si>
  <si>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</si>
  <si>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</si>
  <si>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</si>
  <si>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</si>
  <si>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</si>
  <si>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</si>
  <si>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</si>
  <si>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</si>
  <si>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</si>
  <si>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</si>
  <si>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</si>
  <si>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</si>
  <si>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</si>
  <si>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</si>
  <si>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</si>
  <si>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</si>
  <si>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</si>
  <si>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</si>
  <si>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</si>
  <si>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</si>
  <si>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</si>
  <si>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</si>
  <si>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</si>
  <si>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</si>
  <si>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</si>
  <si>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</si>
  <si>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</si>
  <si>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</si>
  <si>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</si>
  <si>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</si>
  <si>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</si>
  <si>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</si>
  <si>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</si>
  <si>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</si>
  <si>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</si>
  <si>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</si>
  <si>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</si>
  <si>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</si>
  <si>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</si>
  <si>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</si>
  <si>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</si>
  <si>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</si>
  <si>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</si>
  <si>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</si>
  <si>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</si>
  <si>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</si>
  <si>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</si>
  <si>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</si>
  <si>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</si>
  <si>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</si>
  <si>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</si>
  <si>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</si>
  <si>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</si>
  <si>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</si>
  <si>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</si>
  <si>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</si>
  <si>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</si>
  <si>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</si>
  <si>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</si>
  <si>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</si>
  <si>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</si>
  <si>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</si>
  <si>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</si>
  <si>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</si>
  <si>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</si>
  <si>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</si>
  <si>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</si>
  <si>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</si>
  <si>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</si>
  <si>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</si>
  <si>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</si>
  <si>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</si>
  <si>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</si>
  <si>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</si>
  <si>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</si>
  <si>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</si>
  <si>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</si>
  <si>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</si>
  <si>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</si>
  <si>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</si>
  <si>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</si>
  <si>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</si>
  <si>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</si>
  <si>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</si>
  <si>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</si>
  <si>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</si>
  <si>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</si>
  <si>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</si>
  <si>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</si>
  <si>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</si>
  <si>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</si>
  <si>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</si>
  <si>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</si>
  <si>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</si>
  <si>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</si>
  <si>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</si>
  <si>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</si>
  <si>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</si>
  <si>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</si>
  <si>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</si>
  <si>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</si>
  <si>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</si>
  <si>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</si>
  <si>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</si>
  <si>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</si>
  <si>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</si>
  <si>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</si>
  <si>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</si>
  <si>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</si>
  <si>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</si>
  <si>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</si>
  <si>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</si>
  <si>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</si>
  <si>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</si>
  <si>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</si>
  <si>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</si>
  <si>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</si>
  <si>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</si>
  <si>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</si>
  <si>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</si>
  <si>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</si>
  <si>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</si>
  <si>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</si>
  <si>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</si>
  <si>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</si>
  <si>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</si>
  <si>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</si>
  <si>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</si>
  <si>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</si>
  <si>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</si>
  <si>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</si>
  <si>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</si>
  <si>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</si>
  <si>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</si>
  <si>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</si>
  <si>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</si>
  <si>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</si>
  <si>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</si>
  <si>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</si>
  <si>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</si>
  <si>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</si>
  <si>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</si>
  <si>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</si>
  <si>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</si>
  <si>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</si>
  <si>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</si>
  <si>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</si>
  <si>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</si>
  <si>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</si>
  <si>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</si>
  <si>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</si>
  <si>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</si>
  <si>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</si>
  <si>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</si>
  <si>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</si>
  <si>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</si>
  <si>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</si>
  <si>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</si>
  <si>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</si>
  <si>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</si>
  <si>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</si>
  <si>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</si>
  <si>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</si>
  <si>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</si>
  <si>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</si>
  <si>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</si>
  <si>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</si>
  <si>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</si>
  <si>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</si>
  <si>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</si>
  <si>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</si>
  <si>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</si>
  <si>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</si>
  <si>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</si>
  <si>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</si>
  <si>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</si>
  <si>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</si>
  <si>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</si>
  <si>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</si>
  <si>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</si>
  <si>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</si>
  <si>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</si>
  <si>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</si>
  <si>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</si>
  <si>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</si>
  <si>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</si>
  <si>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</si>
  <si>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</si>
  <si>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</si>
  <si>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</si>
  <si>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</si>
  <si>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</si>
  <si>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</si>
  <si>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</si>
  <si>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</si>
  <si>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</si>
  <si>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</si>
  <si>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</si>
  <si>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</si>
  <si>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</si>
  <si>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</si>
  <si>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</si>
  <si>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</si>
  <si>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</si>
  <si>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</si>
  <si>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</si>
  <si>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</si>
  <si>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</si>
  <si>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</si>
  <si>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</si>
  <si>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</si>
  <si>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</si>
  <si>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</si>
  <si>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</si>
  <si>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</si>
  <si>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</si>
  <si>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</si>
  <si>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</si>
  <si>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</si>
  <si>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</si>
  <si>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</si>
  <si>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</si>
  <si>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</si>
  <si>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</si>
  <si>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</si>
  <si>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</si>
  <si>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</si>
  <si>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</si>
  <si>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</si>
  <si>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</si>
  <si>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</si>
  <si>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</si>
  <si>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</si>
  <si>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</si>
  <si>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</si>
  <si>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</si>
  <si>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</si>
  <si>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</si>
  <si>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</si>
  <si>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</si>
  <si>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</si>
  <si>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</si>
  <si>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</si>
  <si>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</si>
  <si>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</si>
  <si>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</si>
  <si>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</si>
  <si>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</si>
  <si>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</si>
  <si>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</si>
  <si>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</si>
  <si>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</si>
  <si>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</si>
  <si>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</si>
  <si>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</si>
  <si>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</si>
  <si>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</si>
  <si>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</si>
  <si>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</si>
  <si>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</si>
  <si>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</si>
  <si>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</si>
  <si>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</si>
  <si>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</si>
  <si>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</si>
  <si>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</si>
  <si>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</si>
  <si>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</si>
  <si>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</si>
  <si>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</si>
  <si>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</si>
  <si>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</si>
  <si>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</si>
  <si>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</si>
  <si>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</si>
  <si>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</si>
  <si>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</si>
  <si>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</si>
  <si>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</si>
  <si>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</si>
  <si>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</si>
  <si>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</si>
  <si>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</si>
  <si>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</si>
  <si>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</si>
  <si>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</si>
  <si>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</si>
  <si>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</si>
  <si>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</si>
  <si>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</si>
  <si>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</si>
  <si>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</si>
  <si>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</si>
  <si>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</si>
  <si>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</si>
  <si>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</si>
  <si>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</si>
  <si>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</si>
  <si>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</si>
  <si>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</si>
  <si>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</si>
  <si>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</si>
  <si>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</si>
  <si>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</si>
  <si>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</si>
  <si>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</si>
  <si>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</si>
  <si>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</si>
  <si>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</si>
  <si>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</si>
  <si>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</si>
  <si>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</si>
  <si>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</si>
  <si>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</si>
  <si>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</si>
  <si>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</si>
  <si>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</si>
  <si>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</si>
  <si>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</si>
  <si>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</si>
  <si>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</si>
  <si>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</si>
  <si>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</si>
  <si>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</si>
  <si>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</si>
  <si>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</si>
  <si>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</si>
  <si>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</si>
  <si>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</si>
  <si>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</si>
  <si>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</si>
  <si>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</si>
  <si>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</si>
  <si>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</si>
  <si>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</si>
  <si>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</si>
  <si>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</si>
  <si>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</si>
  <si>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</si>
  <si>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</si>
  <si>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</si>
  <si>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</si>
  <si>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</si>
  <si>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</si>
  <si>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</si>
  <si>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</si>
  <si>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</si>
  <si>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</si>
  <si>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</si>
  <si>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</si>
  <si>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</si>
  <si>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</si>
  <si>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</si>
  <si>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</si>
  <si>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</si>
  <si>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</si>
  <si>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</si>
  <si>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</si>
  <si>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</si>
  <si>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</si>
  <si>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</si>
  <si>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</si>
  <si>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</si>
  <si>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</si>
  <si>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</si>
  <si>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</si>
  <si>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</si>
  <si>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</si>
  <si>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</si>
  <si>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</si>
  <si>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</si>
  <si>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</si>
  <si>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</si>
  <si>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</si>
  <si>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</si>
  <si>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</si>
  <si>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</si>
  <si>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</si>
  <si>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</si>
  <si>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</si>
  <si>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</si>
  <si>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</si>
  <si>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</si>
  <si>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</si>
  <si>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</si>
  <si>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</si>
  <si>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</si>
  <si>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</si>
  <si>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</si>
  <si>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</si>
  <si>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</si>
  <si>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</si>
  <si>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</si>
  <si>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</si>
  <si>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</si>
  <si>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</si>
  <si>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</si>
  <si>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</si>
  <si>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</si>
  <si>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</si>
  <si>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</si>
  <si>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</si>
  <si>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</si>
  <si>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</si>
  <si>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</si>
  <si>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</si>
  <si>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</si>
  <si>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</si>
  <si>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</si>
  <si>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</si>
  <si>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</si>
  <si>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</si>
  <si>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</si>
  <si>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</si>
  <si>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</si>
  <si>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</si>
  <si>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</si>
  <si>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</si>
  <si>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</si>
  <si>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</si>
  <si>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</si>
  <si>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</si>
  <si>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</si>
  <si>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</si>
  <si>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</si>
  <si>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</si>
  <si>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</si>
  <si>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</si>
  <si>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</si>
  <si>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</si>
  <si>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</si>
  <si>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</si>
  <si>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</si>
  <si>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</si>
  <si>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</si>
  <si>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</si>
  <si>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</si>
  <si>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</si>
  <si>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</si>
  <si>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</si>
  <si>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</si>
  <si>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</si>
  <si>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</si>
  <si>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</si>
  <si>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</si>
  <si>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</si>
  <si>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</si>
  <si>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</si>
  <si>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</si>
  <si>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</si>
  <si>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</si>
  <si>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</si>
  <si>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</si>
  <si>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</si>
  <si>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</si>
  <si>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</si>
  <si>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</si>
  <si>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</si>
  <si>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</si>
  <si>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</si>
  <si>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</si>
  <si>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</si>
  <si>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</si>
  <si>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</si>
  <si>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</si>
  <si>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</si>
  <si>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</si>
  <si>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</si>
  <si>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</si>
  <si>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</si>
  <si>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</si>
  <si>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</si>
  <si>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</si>
  <si>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</si>
  <si>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</si>
  <si>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</si>
  <si>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</si>
  <si>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</si>
  <si>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</si>
  <si>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</si>
  <si>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</si>
  <si>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</si>
  <si>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</si>
  <si>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</si>
  <si>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</si>
  <si>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</si>
  <si>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</si>
  <si>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</si>
  <si>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</si>
  <si>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</si>
  <si>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</si>
  <si>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</si>
  <si>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</si>
  <si>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</si>
  <si>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</si>
  <si>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</si>
  <si>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</si>
  <si>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</si>
  <si>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</si>
  <si>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</si>
  <si>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</si>
  <si>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</si>
  <si>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</si>
  <si>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</si>
  <si>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</si>
  <si>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</si>
  <si>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</si>
  <si>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</si>
  <si>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</si>
  <si>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</si>
  <si>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</si>
  <si>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</si>
  <si>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</si>
  <si>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</si>
  <si>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</si>
  <si>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</si>
  <si>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</si>
  <si>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</si>
  <si>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</si>
  <si>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</si>
  <si>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</si>
  <si>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</si>
  <si>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</si>
  <si>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</si>
  <si>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</si>
  <si>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</si>
  <si>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</si>
  <si>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</si>
  <si>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</si>
  <si>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</si>
  <si>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</si>
  <si>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</si>
  <si>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</si>
  <si>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</si>
  <si>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</si>
  <si>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</si>
  <si>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</si>
  <si>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</si>
  <si>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</si>
  <si>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</si>
  <si>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</si>
  <si>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</si>
  <si>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</si>
  <si>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</si>
  <si>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</si>
  <si>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</si>
  <si>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</si>
  <si>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</si>
  <si>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</si>
  <si>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</si>
  <si>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</si>
  <si>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</si>
  <si>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</si>
  <si>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</si>
  <si>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</si>
  <si>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</si>
  <si>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</si>
  <si>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</si>
  <si>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</si>
  <si>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</si>
  <si>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</si>
  <si>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</si>
  <si>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</si>
  <si>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</si>
  <si>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</si>
  <si>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</si>
  <si>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</si>
  <si>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</si>
  <si>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</si>
  <si>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</si>
  <si>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</si>
  <si>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</si>
  <si>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</si>
  <si>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</si>
  <si>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</si>
  <si>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</si>
  <si>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</si>
  <si>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</si>
  <si>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</si>
  <si>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</si>
  <si>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</si>
  <si>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</si>
  <si>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</si>
  <si>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</si>
  <si>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</si>
  <si>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</si>
  <si>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</si>
  <si>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</si>
  <si>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</si>
  <si>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</si>
  <si>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</si>
  <si>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</si>
  <si>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</si>
  <si>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</si>
  <si>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</si>
  <si>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</si>
  <si>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</si>
  <si>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</si>
  <si>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</si>
  <si>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</si>
  <si>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</si>
  <si>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</si>
  <si>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</si>
  <si>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</si>
  <si>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</si>
  <si>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</si>
  <si>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</si>
  <si>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</si>
  <si>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</si>
  <si>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</si>
  <si>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</si>
  <si>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</si>
  <si>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</si>
  <si>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</si>
  <si>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</si>
  <si>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</si>
  <si>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</si>
  <si>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</si>
  <si>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</si>
  <si>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</si>
  <si>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</si>
  <si>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</si>
  <si>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</si>
  <si>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</si>
  <si>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</si>
  <si>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</si>
  <si>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</si>
  <si>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</si>
  <si>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</si>
  <si>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</si>
  <si>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</si>
  <si>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</si>
  <si>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</si>
  <si>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</si>
  <si>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</si>
  <si>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</si>
  <si>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</si>
  <si>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</si>
  <si>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</si>
  <si>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</si>
  <si>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</si>
  <si>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</si>
  <si>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</si>
  <si>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</si>
  <si>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</si>
  <si>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</si>
  <si>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</si>
  <si>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</si>
  <si>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</si>
  <si>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</si>
  <si>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</si>
  <si>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</si>
  <si>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</si>
  <si>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</si>
  <si>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</si>
  <si>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</si>
  <si>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</si>
  <si>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</si>
  <si>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</si>
  <si>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</si>
  <si>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</si>
  <si>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</si>
  <si>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</si>
  <si>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</si>
  <si>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</si>
  <si>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</si>
  <si>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</si>
  <si>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</si>
  <si>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</si>
  <si>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</si>
  <si>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</si>
  <si>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</si>
  <si>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</si>
  <si>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</si>
  <si>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</si>
  <si>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</si>
  <si>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</si>
  <si>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</si>
  <si>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</si>
  <si>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</si>
  <si>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</si>
  <si>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</si>
  <si>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</si>
  <si>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</si>
  <si>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</si>
  <si>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</si>
  <si>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</si>
  <si>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</si>
  <si>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</si>
  <si>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</si>
  <si>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</si>
  <si>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</si>
  <si>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</si>
  <si>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</si>
  <si>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</si>
  <si>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</si>
  <si>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</si>
  <si>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</si>
  <si>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</si>
  <si>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</si>
  <si>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</si>
  <si>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</si>
  <si>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</si>
  <si>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</si>
  <si>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</si>
  <si>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</si>
  <si>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</si>
  <si>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</si>
  <si>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</si>
  <si>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</si>
  <si>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</si>
  <si>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</si>
  <si>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</si>
  <si>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</si>
  <si>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</si>
  <si>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</si>
  <si>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</si>
  <si>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</si>
  <si>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</si>
  <si>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</si>
  <si>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</si>
  <si>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</si>
  <si>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</si>
  <si>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</si>
  <si>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</si>
  <si>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</si>
  <si>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</si>
  <si>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</si>
  <si>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</si>
  <si>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</si>
  <si>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</si>
  <si>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</si>
  <si>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</si>
  <si>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</si>
  <si>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</si>
  <si>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</si>
  <si>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</si>
  <si>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</si>
  <si>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</si>
  <si>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</si>
  <si>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</si>
  <si>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</si>
  <si>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</si>
  <si>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</si>
  <si>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</si>
  <si>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</si>
  <si>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</si>
  <si>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</si>
  <si>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</si>
  <si>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</si>
  <si>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</si>
  <si>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</si>
  <si>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</si>
  <si>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</si>
  <si>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</si>
  <si>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</si>
  <si>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</si>
  <si>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</si>
  <si>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</si>
  <si>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</si>
  <si>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</si>
  <si>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</si>
  <si>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</si>
  <si>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</si>
  <si>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</si>
  <si>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</si>
  <si>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</si>
  <si>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</si>
  <si>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</si>
  <si>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</si>
  <si>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</si>
  <si>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</si>
  <si>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</si>
  <si>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</si>
  <si>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</si>
  <si>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</si>
  <si>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</si>
  <si>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</si>
  <si>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</si>
  <si>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</si>
  <si>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</si>
  <si>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</si>
  <si>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</si>
  <si>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</si>
  <si>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</si>
  <si>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</si>
  <si>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</si>
  <si>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</si>
  <si>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</si>
  <si>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</si>
  <si>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</si>
  <si>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</si>
  <si>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</si>
  <si>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</si>
  <si>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</si>
  <si>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</si>
  <si>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</si>
  <si>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</si>
  <si>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</si>
  <si>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</si>
  <si>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</si>
  <si>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</si>
  <si>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</si>
  <si>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</si>
  <si>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</si>
  <si>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</si>
  <si>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</si>
  <si>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</si>
  <si>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</si>
  <si>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</si>
  <si>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</si>
  <si>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</si>
  <si>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</si>
  <si>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</si>
  <si>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</si>
  <si>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</si>
  <si>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</si>
  <si>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</si>
  <si>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</si>
  <si>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</si>
  <si>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</si>
  <si>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</si>
  <si>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</si>
  <si>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</si>
  <si>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</si>
  <si>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</si>
  <si>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</si>
  <si>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</si>
  <si>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</si>
  <si>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</si>
  <si>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</si>
  <si>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</si>
  <si>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</si>
  <si>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</si>
  <si>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</si>
  <si>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</si>
  <si>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</si>
  <si>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</si>
  <si>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</si>
  <si>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</si>
  <si>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</si>
  <si>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</si>
  <si>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</si>
  <si>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</si>
  <si>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</si>
  <si>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</si>
  <si>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</si>
  <si>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</si>
  <si>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</si>
  <si>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</si>
  <si>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</si>
  <si>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</si>
  <si>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</si>
  <si>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</si>
  <si>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</si>
  <si>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</si>
  <si>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</si>
  <si>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</si>
  <si>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</si>
  <si>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</si>
  <si>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</si>
  <si>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</si>
  <si>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</si>
  <si>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</si>
  <si>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</si>
  <si>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</si>
  <si>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</si>
  <si>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</si>
  <si>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</si>
  <si>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</si>
  <si>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</si>
  <si>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</si>
  <si>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</si>
  <si>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</si>
  <si>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</si>
  <si>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</si>
  <si>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</si>
  <si>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</si>
  <si>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</si>
  <si>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</si>
  <si>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</si>
  <si>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</si>
  <si>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</si>
  <si>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</si>
  <si>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</si>
  <si>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</si>
  <si>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</si>
  <si>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</si>
  <si>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</si>
  <si>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</si>
  <si>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</si>
  <si>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</si>
  <si>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</si>
  <si>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</si>
  <si>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</si>
  <si>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</si>
  <si>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</si>
  <si>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</si>
  <si>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</si>
  <si>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</si>
  <si>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</si>
  <si>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</si>
  <si>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</si>
  <si>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</si>
  <si>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</si>
  <si>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</si>
  <si>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</si>
  <si>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</si>
  <si>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</si>
  <si>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</si>
  <si>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</si>
  <si>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</si>
  <si>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</si>
  <si>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HOTELIJERSKO-TURISTIČKA ŠKOLA U ZAGREBU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</si>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</sst>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2671715.6800000002</v>
      </c>
      <c r="D2" s="7">
        <f>'PR-RAS'!E6</f>
        <v>2906824.3400000003</v>
      </c>
      <c r="E2" s="7">
        <v>0</v>
      </c>
      <c r="F2" s="7">
        <v>0</v>
      </c>
      <c r="G2" s="8">
        <f t="shared" ref="G2:G274" si="0">(B2/1000)*(C2*1+D2*2)</f>
        <v>8485.3643600000014</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2285384.1800000002</v>
      </c>
      <c r="D45" s="2">
        <f>'PR-RAS'!E49</f>
        <v>2481982.89</v>
      </c>
      <c r="E45" s="2">
        <v>0</v>
      </c>
      <c r="F45" s="2">
        <v>0</v>
      </c>
      <c r="G45" s="3">
        <f t="shared" si="0"/>
        <v>318971.39824000001</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7208.69</v>
      </c>
      <c r="E49" s="2">
        <v>0</v>
      </c>
      <c r="F49" s="2">
        <v>0</v>
      </c>
      <c r="G49" s="3">
        <f t="shared" si="0"/>
        <v>692.03423999999995</v>
      </c>
      <c r="H49" s="3">
        <f t="shared" si="1"/>
        <v>0.31000000000040018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7208.69</v>
      </c>
      <c r="E52" s="2">
        <v>0</v>
      </c>
      <c r="F52" s="2">
        <v>0</v>
      </c>
      <c r="G52" s="3">
        <f t="shared" si="0"/>
        <v>735.28637999999989</v>
      </c>
      <c r="H52" s="3">
        <f t="shared" si="1"/>
        <v>0.31000000000040018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2211523.79</v>
      </c>
      <c r="D64" s="2">
        <f>'PR-RAS'!E68</f>
        <v>2384275</v>
      </c>
      <c r="E64" s="2">
        <v>0</v>
      </c>
      <c r="F64" s="2">
        <v>0</v>
      </c>
      <c r="G64" s="3">
        <f t="shared" si="0"/>
        <v>439744.64877000003</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2210593.79</v>
      </c>
      <c r="D65" s="2">
        <f>'PR-RAS'!E69</f>
        <v>2383375</v>
      </c>
      <c r="E65" s="2">
        <v>0</v>
      </c>
      <c r="F65" s="2">
        <v>0</v>
      </c>
      <c r="G65" s="3">
        <f t="shared" si="0"/>
        <v>446550.00255999999</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930</v>
      </c>
      <c r="D66" s="2">
        <f>'PR-RAS'!E70</f>
        <v>900</v>
      </c>
      <c r="E66" s="2">
        <v>0</v>
      </c>
      <c r="F66" s="2">
        <v>0</v>
      </c>
      <c r="G66" s="3">
        <f t="shared" si="0"/>
        <v>177.45000000000002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71744.399999999994</v>
      </c>
      <c r="D70" s="2">
        <f>'PR-RAS'!E74</f>
        <v>90499.199999999997</v>
      </c>
      <c r="E70" s="2">
        <v>0</v>
      </c>
      <c r="F70" s="2">
        <v>0</v>
      </c>
      <c r="G70" s="3">
        <f t="shared" si="0"/>
        <v>17439.253199999999</v>
      </c>
      <c r="H70" s="3">
        <f t="shared" si="1"/>
        <v>0.59999999999126885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71744.399999999994</v>
      </c>
      <c r="D71" s="2">
        <f>'PR-RAS'!E75</f>
        <v>90499.199999999997</v>
      </c>
      <c r="E71" s="2">
        <v>0</v>
      </c>
      <c r="F71" s="2">
        <v>0</v>
      </c>
      <c r="G71" s="3">
        <f t="shared" si="0"/>
        <v>17691.995999999999</v>
      </c>
      <c r="H71" s="3">
        <f t="shared" si="1"/>
        <v>0.59999999999126885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2115.9899999999998</v>
      </c>
      <c r="D73" s="2">
        <f>'PR-RAS'!E77</f>
        <v>0</v>
      </c>
      <c r="E73" s="2">
        <v>0</v>
      </c>
      <c r="F73" s="2">
        <v>0</v>
      </c>
      <c r="G73" s="3">
        <f t="shared" si="0"/>
        <v>152.35127999999997</v>
      </c>
      <c r="H73" s="3">
        <f t="shared" si="1"/>
        <v>1.0000000000218279E-2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2115.9899999999998</v>
      </c>
      <c r="D76" s="2">
        <f>'PR-RAS'!E80</f>
        <v>0</v>
      </c>
      <c r="E76" s="2">
        <v>0</v>
      </c>
      <c r="F76" s="2">
        <v>0</v>
      </c>
      <c r="G76" s="3">
        <f t="shared" si="0"/>
        <v>158.69924999999998</v>
      </c>
      <c r="H76" s="3">
        <f t="shared" si="1"/>
        <v>1.0000000000218279E-2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0.43</v>
      </c>
      <c r="E78" s="2">
        <v>0</v>
      </c>
      <c r="F78" s="2">
        <v>0</v>
      </c>
      <c r="G78" s="3">
        <f t="shared" si="0"/>
        <v>7.238E-2</v>
      </c>
      <c r="H78" s="3">
        <f t="shared" si="1"/>
        <v>0.51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0.43</v>
      </c>
      <c r="E79" s="2">
        <v>0</v>
      </c>
      <c r="F79" s="2">
        <v>0</v>
      </c>
      <c r="G79" s="3">
        <f t="shared" si="0"/>
        <v>7.3319999999999996E-2</v>
      </c>
      <c r="H79" s="3">
        <f t="shared" si="1"/>
        <v>0.51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0.43</v>
      </c>
      <c r="E81" s="2">
        <v>0</v>
      </c>
      <c r="F81" s="2">
        <v>0</v>
      </c>
      <c r="G81" s="3">
        <f t="shared" si="0"/>
        <v>7.5200000000000003E-2</v>
      </c>
      <c r="H81" s="3">
        <f t="shared" si="1"/>
        <v>0.51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46069.5</v>
      </c>
      <c r="D121" s="2">
        <f>'PR-RAS'!E125</f>
        <v>31286.54</v>
      </c>
      <c r="E121" s="2">
        <v>0</v>
      </c>
      <c r="F121" s="2">
        <v>0</v>
      </c>
      <c r="G121" s="3">
        <f t="shared" si="0"/>
        <v>13037.1096</v>
      </c>
      <c r="H121" s="3">
        <f t="shared" si="1"/>
        <v>0.95999999999912689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22227.69</v>
      </c>
      <c r="D122" s="2">
        <f>'PR-RAS'!E126</f>
        <v>16022.5</v>
      </c>
      <c r="E122" s="2">
        <v>0</v>
      </c>
      <c r="F122" s="2">
        <v>0</v>
      </c>
      <c r="G122" s="3">
        <f t="shared" si="0"/>
        <v>6566.9954900000002</v>
      </c>
      <c r="H122" s="3">
        <f t="shared" si="1"/>
        <v>0.81000000000130967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22227.69</v>
      </c>
      <c r="D124" s="2">
        <f>'PR-RAS'!E128</f>
        <v>16022.5</v>
      </c>
      <c r="E124" s="2">
        <v>0</v>
      </c>
      <c r="F124" s="2">
        <v>0</v>
      </c>
      <c r="G124" s="3">
        <f t="shared" si="0"/>
        <v>6675.5408699999998</v>
      </c>
      <c r="H124" s="3">
        <f t="shared" si="1"/>
        <v>0.81000000000130967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23841.81</v>
      </c>
      <c r="D125" s="2">
        <f>'PR-RAS'!E129</f>
        <v>15264.04</v>
      </c>
      <c r="E125" s="2">
        <v>0</v>
      </c>
      <c r="F125" s="2">
        <v>0</v>
      </c>
      <c r="G125" s="3">
        <f t="shared" si="0"/>
        <v>6741.86636</v>
      </c>
      <c r="H125" s="3">
        <f t="shared" si="1"/>
        <v>0.22999999999956344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23841.81</v>
      </c>
      <c r="D126" s="2">
        <f>'PR-RAS'!E130</f>
        <v>15264.04</v>
      </c>
      <c r="E126" s="2">
        <v>0</v>
      </c>
      <c r="F126" s="2">
        <v>0</v>
      </c>
      <c r="G126" s="3">
        <f t="shared" si="0"/>
        <v>6796.2362499999999</v>
      </c>
      <c r="H126" s="3">
        <f t="shared" si="1"/>
        <v>0.22999999999956344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329138.42000000004</v>
      </c>
      <c r="D130" s="2">
        <f>'PR-RAS'!E134</f>
        <v>393554.48</v>
      </c>
      <c r="E130" s="2">
        <v>0</v>
      </c>
      <c r="F130" s="2">
        <v>0</v>
      </c>
      <c r="G130" s="3">
        <f t="shared" si="0"/>
        <v>143995.91201999999</v>
      </c>
      <c r="H130" s="3">
        <f t="shared" si="1"/>
        <v>0.90000000002328306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329138.42000000004</v>
      </c>
      <c r="D131" s="2">
        <f>'PR-RAS'!E135</f>
        <v>393554.48</v>
      </c>
      <c r="E131" s="2">
        <v>0</v>
      </c>
      <c r="F131" s="2">
        <v>0</v>
      </c>
      <c r="G131" s="3">
        <f t="shared" si="0"/>
        <v>145112.1594</v>
      </c>
      <c r="H131" s="3">
        <f t="shared" si="1"/>
        <v>0.90000000002328306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175663.75</v>
      </c>
      <c r="D132" s="2">
        <f>'PR-RAS'!E136</f>
        <v>199555.92</v>
      </c>
      <c r="E132" s="2">
        <v>0</v>
      </c>
      <c r="F132" s="2">
        <v>0</v>
      </c>
      <c r="G132" s="3">
        <f t="shared" si="0"/>
        <v>75295.60229000001</v>
      </c>
      <c r="H132" s="3">
        <f t="shared" si="1"/>
        <v>0.32999999998719431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153474.67000000001</v>
      </c>
      <c r="D133" s="2">
        <f>'PR-RAS'!E137</f>
        <v>193998.56</v>
      </c>
      <c r="E133" s="2">
        <v>0</v>
      </c>
      <c r="F133" s="2">
        <v>0</v>
      </c>
      <c r="G133" s="3">
        <f t="shared" si="0"/>
        <v>71474.276280000005</v>
      </c>
      <c r="H133" s="3">
        <f t="shared" si="1"/>
        <v>0.76999999998952262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11123.5</v>
      </c>
      <c r="D136" s="2">
        <f>'PR-RAS'!E140</f>
        <v>0</v>
      </c>
      <c r="E136" s="2">
        <v>0</v>
      </c>
      <c r="F136" s="2">
        <v>0</v>
      </c>
      <c r="G136" s="3">
        <f t="shared" si="0"/>
        <v>1501.6725000000001</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11123.5</v>
      </c>
      <c r="D147" s="2">
        <f>'PR-RAS'!E151</f>
        <v>0</v>
      </c>
      <c r="E147" s="2">
        <v>0</v>
      </c>
      <c r="F147" s="2">
        <v>0</v>
      </c>
      <c r="G147" s="3">
        <f t="shared" si="0"/>
        <v>1624.0309999999999</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2490680.94</v>
      </c>
      <c r="D148" s="2">
        <f>'PR-RAS'!E152</f>
        <v>2893181.5499999993</v>
      </c>
      <c r="E148" s="2">
        <v>0</v>
      </c>
      <c r="F148" s="2">
        <v>0</v>
      </c>
      <c r="G148" s="3">
        <f t="shared" si="0"/>
        <v>1216725.4738799997</v>
      </c>
      <c r="H148" s="3">
        <f t="shared" si="1"/>
        <v>0.51000000070780516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2207270.5299999998</v>
      </c>
      <c r="D149" s="2">
        <f>'PR-RAS'!E153</f>
        <v>2594909.2599999998</v>
      </c>
      <c r="E149" s="2">
        <v>0</v>
      </c>
      <c r="F149" s="2">
        <v>0</v>
      </c>
      <c r="G149" s="3">
        <f t="shared" si="0"/>
        <v>1094769.1793999998</v>
      </c>
      <c r="H149" s="3">
        <f t="shared" si="1"/>
        <v>0.72999999998137355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1832427.22</v>
      </c>
      <c r="D150" s="2">
        <f>'PR-RAS'!E154</f>
        <v>2169825.2999999998</v>
      </c>
      <c r="E150" s="2">
        <v>0</v>
      </c>
      <c r="F150" s="2">
        <v>0</v>
      </c>
      <c r="G150" s="3">
        <f t="shared" si="0"/>
        <v>919639.59517999983</v>
      </c>
      <c r="H150" s="3">
        <f t="shared" si="1"/>
        <v>0.51999999978579581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1798514.96</v>
      </c>
      <c r="D151" s="2">
        <f>'PR-RAS'!E155</f>
        <v>2123543.79</v>
      </c>
      <c r="E151" s="2">
        <v>0</v>
      </c>
      <c r="F151" s="2">
        <v>0</v>
      </c>
      <c r="G151" s="3">
        <f t="shared" si="0"/>
        <v>906840.38099999994</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33912.26</v>
      </c>
      <c r="D153" s="2">
        <f>'PR-RAS'!E157</f>
        <v>46281.51</v>
      </c>
      <c r="E153" s="2">
        <v>0</v>
      </c>
      <c r="F153" s="2">
        <v>0</v>
      </c>
      <c r="G153" s="3">
        <f t="shared" si="0"/>
        <v>19224.242559999999</v>
      </c>
      <c r="H153" s="3">
        <f t="shared" si="1"/>
        <v>0.75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78156.479999999996</v>
      </c>
      <c r="D155" s="2">
        <f>'PR-RAS'!E159</f>
        <v>73566.98</v>
      </c>
      <c r="E155" s="2">
        <v>0</v>
      </c>
      <c r="F155" s="2">
        <v>0</v>
      </c>
      <c r="G155" s="3">
        <f t="shared" si="0"/>
        <v>34694.727760000002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296686.83</v>
      </c>
      <c r="D156" s="2">
        <f>'PR-RAS'!E160</f>
        <v>351516.98</v>
      </c>
      <c r="E156" s="2">
        <v>0</v>
      </c>
      <c r="F156" s="2">
        <v>0</v>
      </c>
      <c r="G156" s="3">
        <f t="shared" si="0"/>
        <v>154956.72245</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296686.83</v>
      </c>
      <c r="D158" s="2">
        <f>'PR-RAS'!E162</f>
        <v>351516.98</v>
      </c>
      <c r="E158" s="2">
        <v>0</v>
      </c>
      <c r="F158" s="2">
        <v>0</v>
      </c>
      <c r="G158" s="3">
        <f t="shared" si="0"/>
        <v>156956.16403000001</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256554.66</v>
      </c>
      <c r="D160" s="2">
        <f>'PR-RAS'!E164</f>
        <v>288855.07</v>
      </c>
      <c r="E160" s="2">
        <v>0</v>
      </c>
      <c r="F160" s="2">
        <v>0</v>
      </c>
      <c r="G160" s="3">
        <f t="shared" si="0"/>
        <v>132648.10320000001</v>
      </c>
      <c r="H160" s="3">
        <f t="shared" si="1"/>
        <v>0.41000000000349246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64515.130000000005</v>
      </c>
      <c r="D161" s="2">
        <f>'PR-RAS'!E165</f>
        <v>71521.490000000005</v>
      </c>
      <c r="E161" s="2">
        <v>0</v>
      </c>
      <c r="F161" s="2">
        <v>0</v>
      </c>
      <c r="G161" s="3">
        <f t="shared" si="0"/>
        <v>33209.297600000005</v>
      </c>
      <c r="H161" s="3">
        <f t="shared" si="1"/>
        <v>0.6200000000098953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30119.77</v>
      </c>
      <c r="D162" s="2">
        <f>'PR-RAS'!E166</f>
        <v>34045.51</v>
      </c>
      <c r="E162" s="2">
        <v>0</v>
      </c>
      <c r="F162" s="2">
        <v>0</v>
      </c>
      <c r="G162" s="3">
        <f t="shared" si="0"/>
        <v>15811.937190000002</v>
      </c>
      <c r="H162" s="3">
        <f t="shared" si="1"/>
        <v>0.71999999999752617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33448.33</v>
      </c>
      <c r="D163" s="2">
        <f>'PR-RAS'!E167</f>
        <v>36776.980000000003</v>
      </c>
      <c r="E163" s="2">
        <v>0</v>
      </c>
      <c r="F163" s="2">
        <v>0</v>
      </c>
      <c r="G163" s="3">
        <f t="shared" si="0"/>
        <v>17334.370980000003</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947.03</v>
      </c>
      <c r="D164" s="2">
        <f>'PR-RAS'!E168</f>
        <v>699</v>
      </c>
      <c r="E164" s="2">
        <v>0</v>
      </c>
      <c r="F164" s="2">
        <v>0</v>
      </c>
      <c r="G164" s="3">
        <f t="shared" si="0"/>
        <v>382.23988999999995</v>
      </c>
      <c r="H164" s="3">
        <f t="shared" si="1"/>
        <v>2.9999999999972715E-2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55068.479999999996</v>
      </c>
      <c r="D166" s="2">
        <f>'PR-RAS'!E170</f>
        <v>46163.65</v>
      </c>
      <c r="E166" s="2">
        <v>0</v>
      </c>
      <c r="F166" s="2">
        <v>0</v>
      </c>
      <c r="G166" s="3">
        <f t="shared" si="0"/>
        <v>24320.3037</v>
      </c>
      <c r="H166" s="3">
        <f t="shared" si="1"/>
        <v>0.82999999999447027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12356.51</v>
      </c>
      <c r="D167" s="2">
        <f>'PR-RAS'!E171</f>
        <v>11928.73</v>
      </c>
      <c r="E167" s="2">
        <v>0</v>
      </c>
      <c r="F167" s="2">
        <v>0</v>
      </c>
      <c r="G167" s="3">
        <f t="shared" si="0"/>
        <v>6011.5190200000006</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5067.58</v>
      </c>
      <c r="D168" s="2">
        <f>'PR-RAS'!E172</f>
        <v>1011.39</v>
      </c>
      <c r="E168" s="2">
        <v>0</v>
      </c>
      <c r="F168" s="2">
        <v>0</v>
      </c>
      <c r="G168" s="3">
        <f t="shared" si="0"/>
        <v>1184.0901200000001</v>
      </c>
      <c r="H168" s="3">
        <f t="shared" si="1"/>
        <v>0.81000000000005912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35339.06</v>
      </c>
      <c r="D169" s="2">
        <f>'PR-RAS'!E173</f>
        <v>29840.53</v>
      </c>
      <c r="E169" s="2">
        <v>0</v>
      </c>
      <c r="F169" s="2">
        <v>0</v>
      </c>
      <c r="G169" s="3">
        <f t="shared" si="0"/>
        <v>15963.380160000001</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554.78</v>
      </c>
      <c r="D170" s="2">
        <f>'PR-RAS'!E174</f>
        <v>1088.33</v>
      </c>
      <c r="E170" s="2">
        <v>0</v>
      </c>
      <c r="F170" s="2">
        <v>0</v>
      </c>
      <c r="G170" s="3">
        <f t="shared" si="0"/>
        <v>461.61335999999994</v>
      </c>
      <c r="H170" s="3">
        <f t="shared" si="1"/>
        <v>0.54999999999995453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1750.55</v>
      </c>
      <c r="D171" s="2">
        <f>'PR-RAS'!E175</f>
        <v>1831.69</v>
      </c>
      <c r="E171" s="2">
        <v>0</v>
      </c>
      <c r="F171" s="2">
        <v>0</v>
      </c>
      <c r="G171" s="3">
        <f t="shared" si="0"/>
        <v>920.36810000000014</v>
      </c>
      <c r="H171" s="3">
        <f t="shared" si="1"/>
        <v>0.75999999999999091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462.98</v>
      </c>
      <c r="E173" s="2">
        <v>0</v>
      </c>
      <c r="F173" s="2">
        <v>0</v>
      </c>
      <c r="G173" s="3">
        <f t="shared" si="0"/>
        <v>159.26512</v>
      </c>
      <c r="H173" s="3">
        <f t="shared" si="1"/>
        <v>1.999999999998181E-2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116298.32</v>
      </c>
      <c r="D174" s="2">
        <f>'PR-RAS'!E178</f>
        <v>121468.58999999998</v>
      </c>
      <c r="E174" s="2">
        <v>0</v>
      </c>
      <c r="F174" s="2">
        <v>0</v>
      </c>
      <c r="G174" s="3">
        <f t="shared" si="0"/>
        <v>62147.741499999996</v>
      </c>
      <c r="H174" s="3">
        <f t="shared" si="1"/>
        <v>0.73000000002502929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35272.79</v>
      </c>
      <c r="D175" s="2">
        <f>'PR-RAS'!E179</f>
        <v>51548.17</v>
      </c>
      <c r="E175" s="2">
        <v>0</v>
      </c>
      <c r="F175" s="2">
        <v>0</v>
      </c>
      <c r="G175" s="3">
        <f t="shared" si="0"/>
        <v>24076.228619999998</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19014.61</v>
      </c>
      <c r="D176" s="2">
        <f>'PR-RAS'!E180</f>
        <v>20500.54</v>
      </c>
      <c r="E176" s="2">
        <v>0</v>
      </c>
      <c r="F176" s="2">
        <v>0</v>
      </c>
      <c r="G176" s="3">
        <f t="shared" si="0"/>
        <v>10502.74575</v>
      </c>
      <c r="H176" s="3">
        <f t="shared" si="1"/>
        <v>0.84999999999854481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3027.44</v>
      </c>
      <c r="D177" s="2">
        <f>'PR-RAS'!E181</f>
        <v>5120.9399999999996</v>
      </c>
      <c r="E177" s="2">
        <v>0</v>
      </c>
      <c r="F177" s="2">
        <v>0</v>
      </c>
      <c r="G177" s="3">
        <f t="shared" si="0"/>
        <v>2335.4003199999997</v>
      </c>
      <c r="H177" s="3">
        <f t="shared" si="1"/>
        <v>0.50000000000045475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11227.69</v>
      </c>
      <c r="D178" s="2">
        <f>'PR-RAS'!E182</f>
        <v>10799</v>
      </c>
      <c r="E178" s="2">
        <v>0</v>
      </c>
      <c r="F178" s="2">
        <v>0</v>
      </c>
      <c r="G178" s="3">
        <f t="shared" si="0"/>
        <v>5810.1471300000003</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4648.79</v>
      </c>
      <c r="D179" s="2">
        <f>'PR-RAS'!E183</f>
        <v>10367.11</v>
      </c>
      <c r="E179" s="2">
        <v>0</v>
      </c>
      <c r="F179" s="2">
        <v>0</v>
      </c>
      <c r="G179" s="3">
        <f t="shared" si="0"/>
        <v>4518.1757800000005</v>
      </c>
      <c r="H179" s="3">
        <f t="shared" si="1"/>
        <v>0.32000000000061846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9060</v>
      </c>
      <c r="D180" s="2">
        <f>'PR-RAS'!E184</f>
        <v>78.930000000000007</v>
      </c>
      <c r="E180" s="2">
        <v>0</v>
      </c>
      <c r="F180" s="2">
        <v>0</v>
      </c>
      <c r="G180" s="3">
        <f t="shared" si="0"/>
        <v>1649.99694</v>
      </c>
      <c r="H180" s="3">
        <f t="shared" si="1"/>
        <v>6.9999999999993179E-2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26177.71</v>
      </c>
      <c r="D181" s="2">
        <f>'PR-RAS'!E185</f>
        <v>14015.31</v>
      </c>
      <c r="E181" s="2">
        <v>0</v>
      </c>
      <c r="F181" s="2">
        <v>0</v>
      </c>
      <c r="G181" s="3">
        <f t="shared" si="0"/>
        <v>9757.4994000000006</v>
      </c>
      <c r="H181" s="3">
        <f t="shared" si="1"/>
        <v>0.6000000000003638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5917.19</v>
      </c>
      <c r="D182" s="2">
        <f>'PR-RAS'!E186</f>
        <v>6482.19</v>
      </c>
      <c r="E182" s="2">
        <v>0</v>
      </c>
      <c r="F182" s="2">
        <v>0</v>
      </c>
      <c r="G182" s="3">
        <f t="shared" si="0"/>
        <v>3417.5641699999996</v>
      </c>
      <c r="H182" s="3">
        <f t="shared" si="1"/>
        <v>0.37999999999919964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1952.1</v>
      </c>
      <c r="D183" s="2">
        <f>'PR-RAS'!E187</f>
        <v>2556.4</v>
      </c>
      <c r="E183" s="2">
        <v>0</v>
      </c>
      <c r="F183" s="2">
        <v>0</v>
      </c>
      <c r="G183" s="3">
        <f t="shared" si="0"/>
        <v>1285.8117999999999</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20672.73</v>
      </c>
      <c r="D190" s="2">
        <f>'PR-RAS'!E194</f>
        <v>49701.340000000004</v>
      </c>
      <c r="E190" s="2">
        <v>0</v>
      </c>
      <c r="F190" s="2">
        <v>0</v>
      </c>
      <c r="G190" s="3">
        <f t="shared" si="0"/>
        <v>22694.252490000003</v>
      </c>
      <c r="H190" s="3">
        <f t="shared" si="1"/>
        <v>0.61000000000422006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3060.92</v>
      </c>
      <c r="D191" s="2">
        <f>'PR-RAS'!E195</f>
        <v>3532.75</v>
      </c>
      <c r="E191" s="2">
        <v>0</v>
      </c>
      <c r="F191" s="2">
        <v>0</v>
      </c>
      <c r="G191" s="3">
        <f t="shared" si="0"/>
        <v>1924.0198</v>
      </c>
      <c r="H191" s="3">
        <f t="shared" si="1"/>
        <v>0.32999999999992724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3020.42</v>
      </c>
      <c r="D192" s="2">
        <f>'PR-RAS'!E196</f>
        <v>6104.32</v>
      </c>
      <c r="E192" s="2">
        <v>0</v>
      </c>
      <c r="F192" s="2">
        <v>0</v>
      </c>
      <c r="G192" s="3">
        <f t="shared" si="0"/>
        <v>2908.7504599999997</v>
      </c>
      <c r="H192" s="3">
        <f t="shared" si="1"/>
        <v>0.73999999999978172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1065.9000000000001</v>
      </c>
      <c r="D193" s="2">
        <f>'PR-RAS'!E197</f>
        <v>147.4</v>
      </c>
      <c r="E193" s="2">
        <v>0</v>
      </c>
      <c r="F193" s="2">
        <v>0</v>
      </c>
      <c r="G193" s="3">
        <f t="shared" si="0"/>
        <v>261.25440000000003</v>
      </c>
      <c r="H193" s="3">
        <f t="shared" si="1"/>
        <v>0.49999999999991473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525</v>
      </c>
      <c r="D194" s="2">
        <f>'PR-RAS'!E198</f>
        <v>530</v>
      </c>
      <c r="E194" s="2">
        <v>0</v>
      </c>
      <c r="F194" s="2">
        <v>0</v>
      </c>
      <c r="G194" s="3">
        <f t="shared" si="0"/>
        <v>305.90500000000003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2175.4699999999998</v>
      </c>
      <c r="D195" s="2">
        <f>'PR-RAS'!E199</f>
        <v>3368.11</v>
      </c>
      <c r="E195" s="2">
        <v>0</v>
      </c>
      <c r="F195" s="2">
        <v>0</v>
      </c>
      <c r="G195" s="3">
        <f t="shared" si="0"/>
        <v>1728.8678600000001</v>
      </c>
      <c r="H195" s="3">
        <f t="shared" si="1"/>
        <v>0.57999999999992724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1903.74</v>
      </c>
      <c r="D196" s="2">
        <f>'PR-RAS'!E200</f>
        <v>1534.1</v>
      </c>
      <c r="E196" s="2">
        <v>0</v>
      </c>
      <c r="F196" s="2">
        <v>0</v>
      </c>
      <c r="G196" s="3">
        <f t="shared" si="0"/>
        <v>969.52829999999994</v>
      </c>
      <c r="H196" s="3">
        <f t="shared" si="1"/>
        <v>0.35999999999989996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8921.2800000000007</v>
      </c>
      <c r="D197" s="2">
        <f>'PR-RAS'!E201</f>
        <v>34484.660000000003</v>
      </c>
      <c r="E197" s="2">
        <v>0</v>
      </c>
      <c r="F197" s="2">
        <v>0</v>
      </c>
      <c r="G197" s="3">
        <f t="shared" si="0"/>
        <v>15266.557600000002</v>
      </c>
      <c r="H197" s="3">
        <f t="shared" si="1"/>
        <v>0.61999999999716238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1480.54</v>
      </c>
      <c r="D198" s="2">
        <f>'PR-RAS'!E202</f>
        <v>1546.8600000000001</v>
      </c>
      <c r="E198" s="2">
        <v>0</v>
      </c>
      <c r="F198" s="2">
        <v>0</v>
      </c>
      <c r="G198" s="3">
        <f t="shared" si="0"/>
        <v>901.12922000000003</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1480.54</v>
      </c>
      <c r="D212" s="2">
        <f>'PR-RAS'!E216</f>
        <v>1546.8600000000001</v>
      </c>
      <c r="E212" s="2">
        <v>0</v>
      </c>
      <c r="F212" s="2">
        <v>0</v>
      </c>
      <c r="G212" s="3">
        <f t="shared" si="0"/>
        <v>965.16886</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1311.12</v>
      </c>
      <c r="D213" s="2">
        <f>'PR-RAS'!E217</f>
        <v>1403.44</v>
      </c>
      <c r="E213" s="2">
        <v>0</v>
      </c>
      <c r="F213" s="2">
        <v>0</v>
      </c>
      <c r="G213" s="3">
        <f t="shared" si="0"/>
        <v>873.01599999999996</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169.42</v>
      </c>
      <c r="D215" s="2">
        <f>'PR-RAS'!E219</f>
        <v>14.02</v>
      </c>
      <c r="E215" s="2">
        <v>0</v>
      </c>
      <c r="F215" s="2">
        <v>0</v>
      </c>
      <c r="G215" s="3">
        <f t="shared" si="0"/>
        <v>42.256439999999998</v>
      </c>
      <c r="H215" s="3">
        <f t="shared" si="1"/>
        <v>0.43999999999998707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129.4</v>
      </c>
      <c r="E216" s="2">
        <v>0</v>
      </c>
      <c r="F216" s="2">
        <v>0</v>
      </c>
      <c r="G216" s="3">
        <f t="shared" si="0"/>
        <v>55.642000000000003</v>
      </c>
      <c r="H216" s="3">
        <f t="shared" si="1"/>
        <v>0.40000000000000568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21090</v>
      </c>
      <c r="D258" s="2">
        <f>'PR-RAS'!E262</f>
        <v>4304</v>
      </c>
      <c r="E258" s="2">
        <v>0</v>
      </c>
      <c r="F258" s="2">
        <v>0</v>
      </c>
      <c r="G258" s="3">
        <f t="shared" si="0"/>
        <v>7632.3860000000004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21090</v>
      </c>
      <c r="D265" s="2">
        <f>'PR-RAS'!E269</f>
        <v>4304</v>
      </c>
      <c r="E265" s="2">
        <v>0</v>
      </c>
      <c r="F265" s="2">
        <v>0</v>
      </c>
      <c r="G265" s="3">
        <f t="shared" si="0"/>
        <v>7840.2719999999999</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21090</v>
      </c>
      <c r="D266" s="2">
        <f>'PR-RAS'!E270</f>
        <v>4304</v>
      </c>
      <c r="E266" s="2">
        <v>0</v>
      </c>
      <c r="F266" s="2">
        <v>0</v>
      </c>
      <c r="G266" s="3">
        <f t="shared" si="0"/>
        <v>7869.97</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4285.21</v>
      </c>
      <c r="D269" s="2">
        <f>'PR-RAS'!E273</f>
        <v>3566.36</v>
      </c>
      <c r="E269" s="2">
        <v>0</v>
      </c>
      <c r="F269" s="2">
        <v>0</v>
      </c>
      <c r="G269" s="3">
        <f t="shared" si="0"/>
        <v>3060.0052400000004</v>
      </c>
      <c r="H269" s="3">
        <f t="shared" si="1"/>
        <v>0.57000000000016371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4285.21</v>
      </c>
      <c r="D270" s="2">
        <f>'PR-RAS'!E274</f>
        <v>3566.36</v>
      </c>
      <c r="E270" s="2">
        <v>0</v>
      </c>
      <c r="F270" s="2">
        <v>0</v>
      </c>
      <c r="G270" s="3">
        <f t="shared" si="0"/>
        <v>3071.4231700000005</v>
      </c>
      <c r="H270" s="3">
        <f t="shared" si="1"/>
        <v>0.57000000000016371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1800</v>
      </c>
      <c r="D271" s="2">
        <f>'PR-RAS'!E275</f>
        <v>820</v>
      </c>
      <c r="E271" s="2">
        <v>0</v>
      </c>
      <c r="F271" s="2">
        <v>0</v>
      </c>
      <c r="G271" s="3">
        <f t="shared" si="0"/>
        <v>928.80000000000007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2485.21</v>
      </c>
      <c r="D272" s="2">
        <f>'PR-RAS'!E276</f>
        <v>2746.36</v>
      </c>
      <c r="E272" s="2">
        <v>0</v>
      </c>
      <c r="F272" s="2">
        <v>0</v>
      </c>
      <c r="G272" s="3">
        <f t="shared" si="0"/>
        <v>2162.0190300000004</v>
      </c>
      <c r="H272" s="3">
        <f t="shared" si="1"/>
        <v>0.57000000000016371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2490680.94</v>
      </c>
      <c r="D295" s="2">
        <f>'PR-RAS'!E299</f>
        <v>2893181.5499999993</v>
      </c>
      <c r="E295" s="2">
        <v>0</v>
      </c>
      <c r="F295" s="2">
        <v>0</v>
      </c>
      <c r="G295" s="3">
        <f t="shared" si="12"/>
        <v>2433450.9477599994</v>
      </c>
      <c r="H295" s="3">
        <f t="shared" si="13"/>
        <v>0.51000000070780516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181034.74000000022</v>
      </c>
      <c r="D296" s="2">
        <f>'PR-RAS'!E300</f>
        <v>13642.790000000969</v>
      </c>
      <c r="E296" s="2">
        <v>0</v>
      </c>
      <c r="F296" s="2">
        <v>0</v>
      </c>
      <c r="G296" s="3">
        <f t="shared" si="12"/>
        <v>61454.494400000636</v>
      </c>
      <c r="H296" s="3">
        <f t="shared" si="13"/>
        <v>0.4699999988079071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19662.47</v>
      </c>
      <c r="D298" s="2">
        <f>'PR-RAS'!E302</f>
        <v>42602</v>
      </c>
      <c r="E298" s="2">
        <v>0</v>
      </c>
      <c r="F298" s="2">
        <v>0</v>
      </c>
      <c r="G298" s="3">
        <f t="shared" si="12"/>
        <v>31145.34159</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1087.3599999999999</v>
      </c>
      <c r="D301" s="2">
        <f>'PR-RAS'!E305</f>
        <v>0</v>
      </c>
      <c r="E301" s="2">
        <v>0</v>
      </c>
      <c r="F301" s="2">
        <v>0</v>
      </c>
      <c r="G301" s="3">
        <f t="shared" si="12"/>
        <v>326.20799999999997</v>
      </c>
      <c r="H301" s="3">
        <f t="shared" si="13"/>
        <v>0.35999999999989996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158095.21</v>
      </c>
      <c r="D355" s="2">
        <f>'PR-RAS'!E360</f>
        <v>196372.03</v>
      </c>
      <c r="E355" s="2">
        <v>0</v>
      </c>
      <c r="F355" s="2">
        <v>0</v>
      </c>
      <c r="G355" s="3">
        <f t="shared" si="12"/>
        <v>194997.10157999999</v>
      </c>
      <c r="H355" s="3">
        <f t="shared" si="13"/>
        <v>0.23999999999068677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158095.21</v>
      </c>
      <c r="D368" s="2">
        <f>'PR-RAS'!E373</f>
        <v>196372.03</v>
      </c>
      <c r="E368" s="2">
        <v>0</v>
      </c>
      <c r="F368" s="2">
        <v>0</v>
      </c>
      <c r="G368" s="3">
        <f t="shared" si="12"/>
        <v>202158.01209</v>
      </c>
      <c r="H368" s="3">
        <f t="shared" si="13"/>
        <v>0.23999999999068677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3680.02</v>
      </c>
      <c r="D374" s="2">
        <f>'PR-RAS'!E379</f>
        <v>12303.8</v>
      </c>
      <c r="E374" s="2">
        <v>0</v>
      </c>
      <c r="F374" s="2">
        <v>0</v>
      </c>
      <c r="G374" s="3">
        <f t="shared" si="12"/>
        <v>10551.28226</v>
      </c>
      <c r="H374" s="3">
        <f t="shared" si="13"/>
        <v>0.22000000000070941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456.25</v>
      </c>
      <c r="D375" s="2">
        <f>'PR-RAS'!E380</f>
        <v>12303.8</v>
      </c>
      <c r="E375" s="2">
        <v>0</v>
      </c>
      <c r="F375" s="2">
        <v>0</v>
      </c>
      <c r="G375" s="3">
        <f t="shared" si="12"/>
        <v>9373.8798999999999</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2805.54</v>
      </c>
      <c r="D380" s="2">
        <f>'PR-RAS'!E385</f>
        <v>0</v>
      </c>
      <c r="E380" s="2">
        <v>0</v>
      </c>
      <c r="F380" s="2">
        <v>0</v>
      </c>
      <c r="G380" s="3">
        <f t="shared" si="12"/>
        <v>1063.2996599999999</v>
      </c>
      <c r="H380" s="3">
        <f t="shared" si="13"/>
        <v>0.46000000000003638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418.23</v>
      </c>
      <c r="D381" s="2">
        <f>'PR-RAS'!E386</f>
        <v>0</v>
      </c>
      <c r="E381" s="2">
        <v>0</v>
      </c>
      <c r="F381" s="2">
        <v>0</v>
      </c>
      <c r="G381" s="3">
        <f t="shared" si="12"/>
        <v>158.92740000000001</v>
      </c>
      <c r="H381" s="3">
        <f t="shared" si="13"/>
        <v>0.23000000000001819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154415.19</v>
      </c>
      <c r="D388" s="2">
        <f>'PR-RAS'!E393</f>
        <v>184068.23</v>
      </c>
      <c r="E388" s="2">
        <v>0</v>
      </c>
      <c r="F388" s="2">
        <v>0</v>
      </c>
      <c r="G388" s="3">
        <f t="shared" si="12"/>
        <v>202227.48855000001</v>
      </c>
      <c r="H388" s="3">
        <f t="shared" si="13"/>
        <v>0.42000000001280569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154415.19</v>
      </c>
      <c r="D389" s="2">
        <f>'PR-RAS'!E394</f>
        <v>184068.23</v>
      </c>
      <c r="E389" s="2">
        <v>0</v>
      </c>
      <c r="F389" s="2">
        <v>0</v>
      </c>
      <c r="G389" s="3">
        <f t="shared" si="12"/>
        <v>202750.04020000002</v>
      </c>
      <c r="H389" s="3">
        <f t="shared" si="13"/>
        <v>0.42000000001280569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158095.21</v>
      </c>
      <c r="D413" s="2">
        <f>'PR-RAS'!E418</f>
        <v>196372.03</v>
      </c>
      <c r="E413" s="2">
        <v>0</v>
      </c>
      <c r="F413" s="2">
        <v>0</v>
      </c>
      <c r="G413" s="3">
        <f t="shared" si="12"/>
        <v>226945.77924</v>
      </c>
      <c r="H413" s="3">
        <f t="shared" si="13"/>
        <v>0.23999999999068677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2671715.6800000002</v>
      </c>
      <c r="D417" s="2">
        <f>'PR-RAS'!E422</f>
        <v>2906824.3400000003</v>
      </c>
      <c r="E417" s="2">
        <v>0</v>
      </c>
      <c r="F417" s="2">
        <v>0</v>
      </c>
      <c r="G417" s="3">
        <f t="shared" si="12"/>
        <v>3529911.5737600005</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2648776.15</v>
      </c>
      <c r="D418" s="2">
        <f>'PR-RAS'!E423</f>
        <v>3089553.5799999991</v>
      </c>
      <c r="E418" s="2">
        <v>0</v>
      </c>
      <c r="F418" s="2">
        <v>0</v>
      </c>
      <c r="G418" s="3">
        <f t="shared" si="12"/>
        <v>3681227.3402699991</v>
      </c>
      <c r="H418" s="3">
        <f t="shared" si="13"/>
        <v>0.57000000076368451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22939.530000000261</v>
      </c>
      <c r="D419" s="2">
        <f>'PR-RAS'!E424</f>
        <v>0</v>
      </c>
      <c r="E419" s="2">
        <v>0</v>
      </c>
      <c r="F419" s="2">
        <v>0</v>
      </c>
      <c r="G419" s="3">
        <f t="shared" si="12"/>
        <v>9588.7235400001082</v>
      </c>
      <c r="H419" s="3">
        <f t="shared" si="13"/>
        <v>0.46999999973922968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182729.23999999883</v>
      </c>
      <c r="E420" s="2">
        <v>0</v>
      </c>
      <c r="F420" s="2">
        <v>0</v>
      </c>
      <c r="G420" s="3">
        <f t="shared" si="12"/>
        <v>153127.10311999902</v>
      </c>
      <c r="H420" s="3">
        <f t="shared" si="13"/>
        <v>0.23999999882653356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19662.47</v>
      </c>
      <c r="D421" s="2">
        <f>'PR-RAS'!E426</f>
        <v>42602</v>
      </c>
      <c r="E421" s="2">
        <v>0</v>
      </c>
      <c r="F421" s="2">
        <v>0</v>
      </c>
      <c r="G421" s="3">
        <f t="shared" si="12"/>
        <v>44043.917399999998</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2671715.6800000002</v>
      </c>
      <c r="D637" s="2">
        <f>'PR-RAS'!E643</f>
        <v>2906824.3400000003</v>
      </c>
      <c r="E637" s="2">
        <v>0</v>
      </c>
      <c r="F637" s="2">
        <v>0</v>
      </c>
      <c r="G637" s="3">
        <f t="shared" si="14"/>
        <v>5396691.7329600006</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2648776.15</v>
      </c>
      <c r="D638" s="2">
        <f>'PR-RAS'!E644</f>
        <v>3089553.5799999991</v>
      </c>
      <c r="E638" s="2">
        <v>0</v>
      </c>
      <c r="F638" s="2">
        <v>0</v>
      </c>
      <c r="G638" s="3">
        <f t="shared" si="14"/>
        <v>5623361.668469999</v>
      </c>
      <c r="H638" s="3">
        <f t="shared" si="15"/>
        <v>0.57000000076368451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22939.530000000261</v>
      </c>
      <c r="D639" s="2">
        <f>'PR-RAS'!E645</f>
        <v>0</v>
      </c>
      <c r="E639" s="2">
        <v>0</v>
      </c>
      <c r="F639" s="2">
        <v>0</v>
      </c>
      <c r="G639" s="3">
        <f t="shared" si="14"/>
        <v>14635.420140000168</v>
      </c>
      <c r="H639" s="3">
        <f t="shared" si="15"/>
        <v>0.46999999973922968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182729.23999999883</v>
      </c>
      <c r="E640" s="2">
        <v>0</v>
      </c>
      <c r="F640" s="2">
        <v>0</v>
      </c>
      <c r="G640" s="3">
        <f t="shared" si="14"/>
        <v>233527.96871999849</v>
      </c>
      <c r="H640" s="3">
        <f t="shared" si="15"/>
        <v>0.23999999882653356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19662.47</v>
      </c>
      <c r="D641" s="2">
        <f>'PR-RAS'!E647</f>
        <v>42602</v>
      </c>
      <c r="E641" s="2">
        <v>0</v>
      </c>
      <c r="F641" s="2">
        <v>0</v>
      </c>
      <c r="G641" s="3">
        <f t="shared" si="14"/>
        <v>67114.540800000002</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42602.000000000262</v>
      </c>
      <c r="D643" s="2">
        <f>'PR-RAS'!E649</f>
        <v>0</v>
      </c>
      <c r="E643" s="2">
        <v>0</v>
      </c>
      <c r="F643" s="2">
        <v>0</v>
      </c>
      <c r="G643" s="3">
        <f t="shared" si="14"/>
        <v>27350.484000000168</v>
      </c>
      <c r="H643" s="3">
        <f t="shared" si="15"/>
        <v>2.6193447411060333E-10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140127.23999999883</v>
      </c>
      <c r="E644" s="2">
        <v>0</v>
      </c>
      <c r="F644" s="2">
        <v>0</v>
      </c>
      <c r="G644" s="3">
        <f t="shared" si="14"/>
        <v>180203.6306399985</v>
      </c>
      <c r="H644" s="3">
        <f t="shared" si="15"/>
        <v>0.23999999882653356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183575.19</v>
      </c>
      <c r="D645" s="2">
        <f>'PR-RAS'!E651</f>
        <v>0</v>
      </c>
      <c r="E645" s="2">
        <v>0</v>
      </c>
      <c r="F645" s="2">
        <v>0</v>
      </c>
      <c r="G645" s="3">
        <f t="shared" si="14"/>
        <v>118222.42236000001</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42522.57</v>
      </c>
      <c r="D646" s="2">
        <f>'PR-RAS'!E653</f>
        <v>46706.09</v>
      </c>
      <c r="E646" s="2">
        <v>0</v>
      </c>
      <c r="F646" s="2">
        <v>0</v>
      </c>
      <c r="G646" s="3">
        <f t="shared" si="14"/>
        <v>87677.913750000007</v>
      </c>
      <c r="H646" s="3">
        <f t="shared" si="15"/>
        <v>0.51999999999679858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2730449.96</v>
      </c>
      <c r="D647" s="2">
        <f>'PR-RAS'!E654</f>
        <v>536778.26</v>
      </c>
      <c r="E647" s="2">
        <v>0</v>
      </c>
      <c r="F647" s="2">
        <v>0</v>
      </c>
      <c r="G647" s="3">
        <f t="shared" si="14"/>
        <v>2457388.1860799999</v>
      </c>
      <c r="H647" s="3">
        <f t="shared" si="15"/>
        <v>0.30000000004656613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2726213.54</v>
      </c>
      <c r="D648" s="2">
        <f>'PR-RAS'!E655</f>
        <v>496709.02</v>
      </c>
      <c r="E648" s="2">
        <v>0</v>
      </c>
      <c r="F648" s="2">
        <v>0</v>
      </c>
      <c r="G648" s="3">
        <f t="shared" si="14"/>
        <v>2406601.6322600003</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46758.989999999758</v>
      </c>
      <c r="D649" s="2">
        <f>'PR-RAS'!E656</f>
        <v>86775.329999999958</v>
      </c>
      <c r="E649" s="2">
        <v>0</v>
      </c>
      <c r="F649" s="2">
        <v>0</v>
      </c>
      <c r="G649" s="3">
        <f t="shared" si="14"/>
        <v>142760.6531999998</v>
      </c>
      <c r="H649" s="3">
        <f t="shared" si="15"/>
        <v>0.34000000020023435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82</v>
      </c>
      <c r="D651" s="2">
        <f>'PR-RAS'!E658</f>
        <v>82</v>
      </c>
      <c r="E651" s="2">
        <v>0</v>
      </c>
      <c r="F651" s="2">
        <v>0</v>
      </c>
      <c r="G651" s="3">
        <f t="shared" si="14"/>
        <v>159.9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69</v>
      </c>
      <c r="D653" s="2">
        <f>'PR-RAS'!E660</f>
        <v>69</v>
      </c>
      <c r="E653" s="2">
        <v>0</v>
      </c>
      <c r="F653" s="2">
        <v>0</v>
      </c>
      <c r="G653" s="3">
        <f t="shared" si="14"/>
        <v>134.964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2210593.79</v>
      </c>
      <c r="D677" s="2">
        <f>'PR-RAS'!E684</f>
        <v>2383375</v>
      </c>
      <c r="E677" s="2">
        <v>0</v>
      </c>
      <c r="F677" s="2">
        <v>0</v>
      </c>
      <c r="G677" s="3">
        <f t="shared" si="14"/>
        <v>4716684.4020400001</v>
      </c>
      <c r="H677" s="3">
        <f t="shared" si="15"/>
        <v>0.2099999999627471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930</v>
      </c>
      <c r="D678" s="2">
        <f>'PR-RAS'!E685</f>
        <v>900</v>
      </c>
      <c r="E678" s="2">
        <v>0</v>
      </c>
      <c r="F678" s="2">
        <v>0</v>
      </c>
      <c r="G678" s="3">
        <f t="shared" si="14"/>
        <v>1848.21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71744.399999999994</v>
      </c>
      <c r="D695" s="2">
        <f>'PR-RAS'!E702</f>
        <v>90499.199999999997</v>
      </c>
      <c r="E695" s="2">
        <v>0</v>
      </c>
      <c r="F695" s="2">
        <v>0</v>
      </c>
      <c r="G695" s="3">
        <f t="shared" si="14"/>
        <v>175403.50319999998</v>
      </c>
      <c r="H695" s="3">
        <f t="shared" si="15"/>
        <v>0.59999999999126885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8940.24</v>
      </c>
      <c r="D725" s="2">
        <f>'PR-RAS'!E732</f>
        <v>0</v>
      </c>
      <c r="E725" s="2">
        <v>0</v>
      </c>
      <c r="F725" s="2">
        <v>0</v>
      </c>
      <c r="G725" s="3">
        <f t="shared" si="14"/>
        <v>6472.7337600000001</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3894.56</v>
      </c>
      <c r="D726" s="2">
        <f>'PR-RAS'!E733</f>
        <v>4524.76</v>
      </c>
      <c r="E726" s="2">
        <v>0</v>
      </c>
      <c r="F726" s="2">
        <v>0</v>
      </c>
      <c r="G726" s="3">
        <f t="shared" si="14"/>
        <v>9384.4580000000005</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33448.33</v>
      </c>
      <c r="D727" s="2">
        <f>'PR-RAS'!E734</f>
        <v>36776.980000000003</v>
      </c>
      <c r="E727" s="2">
        <v>0</v>
      </c>
      <c r="F727" s="2">
        <v>0</v>
      </c>
      <c r="G727" s="3">
        <f t="shared" si="14"/>
        <v>77683.662540000005</v>
      </c>
      <c r="H727" s="3">
        <f t="shared" si="15"/>
        <v>0.34999999999854481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9060</v>
      </c>
      <c r="D729" s="2">
        <f>'PR-RAS'!E736</f>
        <v>78.930000000000007</v>
      </c>
      <c r="E729" s="2">
        <v>0</v>
      </c>
      <c r="F729" s="2">
        <v>0</v>
      </c>
      <c r="G729" s="3">
        <f t="shared" si="14"/>
        <v>6710.6020800000006</v>
      </c>
      <c r="H729" s="3">
        <f t="shared" si="15"/>
        <v>6.9999999999993179E-2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22317.86</v>
      </c>
      <c r="D731" s="2">
        <f>'PR-RAS'!E738</f>
        <v>14015.31</v>
      </c>
      <c r="E731" s="2">
        <v>0</v>
      </c>
      <c r="F731" s="2">
        <v>0</v>
      </c>
      <c r="G731" s="3">
        <f t="shared" si="14"/>
        <v>36754.390399999997</v>
      </c>
      <c r="H731" s="3">
        <f t="shared" si="15"/>
        <v>0.44999999999890861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3060.92</v>
      </c>
      <c r="D734" s="2">
        <f>'PR-RAS'!E741</f>
        <v>3532.75</v>
      </c>
      <c r="E734" s="2">
        <v>0</v>
      </c>
      <c r="F734" s="2">
        <v>0</v>
      </c>
      <c r="G734" s="3">
        <f t="shared" si="14"/>
        <v>7422.6658600000001</v>
      </c>
      <c r="H734" s="3">
        <f t="shared" si="15"/>
        <v>0.32999999999992724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3020.42</v>
      </c>
      <c r="D735" s="2">
        <f>'PR-RAS'!E742</f>
        <v>6104.32</v>
      </c>
      <c r="E735" s="2">
        <v>0</v>
      </c>
      <c r="F735" s="2">
        <v>0</v>
      </c>
      <c r="G735" s="3">
        <f t="shared" si="14"/>
        <v>11178.13004</v>
      </c>
      <c r="H735" s="3">
        <f t="shared" si="15"/>
        <v>0.73999999999978172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525</v>
      </c>
      <c r="D736" s="2">
        <f>'PR-RAS'!E743</f>
        <v>530</v>
      </c>
      <c r="E736" s="2">
        <v>0</v>
      </c>
      <c r="F736" s="2">
        <v>0</v>
      </c>
      <c r="G736" s="3">
        <f t="shared" ref="G736:G737" si="28">(B736/1000)*(C736*1+D736*2)</f>
        <v>1164.9749999999999</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2175.4699999999998</v>
      </c>
      <c r="D737" s="2">
        <f>'PR-RAS'!E744</f>
        <v>3368.11</v>
      </c>
      <c r="E737" s="2">
        <v>0</v>
      </c>
      <c r="F737" s="2">
        <v>0</v>
      </c>
      <c r="G737" s="3">
        <f t="shared" si="28"/>
        <v>6559.0038400000003</v>
      </c>
      <c r="H737" s="3">
        <f t="shared" si="29"/>
        <v>0.57999999999992724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21090</v>
      </c>
      <c r="D843" s="2">
        <f>'PR-RAS'!E850</f>
        <v>4304</v>
      </c>
      <c r="E843" s="2">
        <v>0</v>
      </c>
      <c r="F843" s="2">
        <v>0</v>
      </c>
      <c r="G843" s="3">
        <f t="shared" si="34"/>
        <v>25005.716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1800</v>
      </c>
      <c r="D849" s="2">
        <f>'PR-RAS'!E856</f>
        <v>820</v>
      </c>
      <c r="E849" s="2">
        <v>0</v>
      </c>
      <c r="F849" s="2">
        <v>0</v>
      </c>
      <c r="G849" s="3">
        <f t="shared" si="34"/>
        <v>2917.12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705545.36999999988</v>
      </c>
      <c r="D1011" s="7">
        <f>BILANCA!E6</f>
        <v>901917.39999999991</v>
      </c>
      <c r="E1011" s="7">
        <v>0</v>
      </c>
      <c r="F1011" s="7">
        <v>0</v>
      </c>
      <c r="G1011" s="8">
        <f t="shared" ref="G1011:G1306" si="38">B1011/1000*C1011+B1011/500*D1011</f>
        <v>2509.3801699999999</v>
      </c>
      <c r="H1011" s="8">
        <f t="shared" si="35"/>
        <v>0.76999999978579581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475080.81999999995</v>
      </c>
      <c r="D1012" s="2">
        <f>BILANCA!E7</f>
        <v>606024.60999999987</v>
      </c>
      <c r="E1012" s="2">
        <v>0</v>
      </c>
      <c r="F1012" s="2">
        <v>0</v>
      </c>
      <c r="G1012" s="3">
        <f t="shared" si="38"/>
        <v>3374.2600799999996</v>
      </c>
      <c r="H1012" s="3">
        <f t="shared" si="35"/>
        <v>0.5700000001816079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67499.17</v>
      </c>
      <c r="D1014" s="2">
        <f>BILANCA!E9</f>
        <v>67499.17</v>
      </c>
      <c r="E1014" s="2">
        <v>0</v>
      </c>
      <c r="F1014" s="2">
        <v>0</v>
      </c>
      <c r="G1014" s="3">
        <f t="shared" si="38"/>
        <v>809.99004000000014</v>
      </c>
      <c r="H1014" s="3">
        <f t="shared" si="35"/>
        <v>0.33999999999650754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2349.4</v>
      </c>
      <c r="D1015" s="2">
        <f>BILANCA!E10</f>
        <v>2349.4</v>
      </c>
      <c r="E1015" s="2">
        <v>0</v>
      </c>
      <c r="F1015" s="2">
        <v>0</v>
      </c>
      <c r="G1015" s="3">
        <f t="shared" si="38"/>
        <v>35.241</v>
      </c>
      <c r="H1015" s="3">
        <f t="shared" si="35"/>
        <v>0.8000000000001819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69848.570000000007</v>
      </c>
      <c r="D1016" s="2">
        <f>BILANCA!E11</f>
        <v>69848.570000000007</v>
      </c>
      <c r="E1016" s="2">
        <v>0</v>
      </c>
      <c r="F1016" s="2">
        <v>0</v>
      </c>
      <c r="G1016" s="3">
        <f t="shared" si="38"/>
        <v>1257.2742600000001</v>
      </c>
      <c r="H1016" s="3">
        <f t="shared" si="35"/>
        <v>0.85999999998603016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475080.81999999995</v>
      </c>
      <c r="D1017" s="2">
        <f>BILANCA!E12</f>
        <v>606024.60999999987</v>
      </c>
      <c r="E1017" s="2">
        <v>0</v>
      </c>
      <c r="F1017" s="2">
        <v>0</v>
      </c>
      <c r="G1017" s="3">
        <f t="shared" si="38"/>
        <v>11809.910279999998</v>
      </c>
      <c r="H1017" s="3">
        <f t="shared" si="35"/>
        <v>0.5700000001816079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240680.46</v>
      </c>
      <c r="D1018" s="2">
        <f>BILANCA!E13</f>
        <v>240680.46</v>
      </c>
      <c r="E1018" s="2">
        <v>0</v>
      </c>
      <c r="F1018" s="2">
        <v>0</v>
      </c>
      <c r="G1018" s="3">
        <f t="shared" si="38"/>
        <v>5776.33104</v>
      </c>
      <c r="H1018" s="3">
        <f t="shared" si="35"/>
        <v>0.91999999998370185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240680.46</v>
      </c>
      <c r="D1020" s="2">
        <f>BILANCA!E15</f>
        <v>240680.46</v>
      </c>
      <c r="E1020" s="2">
        <v>0</v>
      </c>
      <c r="F1020" s="2">
        <v>0</v>
      </c>
      <c r="G1020" s="3">
        <f t="shared" si="38"/>
        <v>7220.4138000000003</v>
      </c>
      <c r="H1020" s="3">
        <f t="shared" si="35"/>
        <v>0.91999999998370185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234400.35999999993</v>
      </c>
      <c r="D1024" s="2">
        <f>BILANCA!E19</f>
        <v>365344.14999999991</v>
      </c>
      <c r="E1024" s="2">
        <v>0</v>
      </c>
      <c r="F1024" s="2">
        <v>0</v>
      </c>
      <c r="G1024" s="3">
        <f t="shared" si="38"/>
        <v>13511.241239999996</v>
      </c>
      <c r="H1024" s="3">
        <f t="shared" si="35"/>
        <v>0.50999999983469024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216319.87</v>
      </c>
      <c r="D1025" s="2">
        <f>BILANCA!E20</f>
        <v>230123.61</v>
      </c>
      <c r="E1025" s="2">
        <v>0</v>
      </c>
      <c r="F1025" s="2">
        <v>0</v>
      </c>
      <c r="G1025" s="3">
        <f t="shared" si="38"/>
        <v>10148.50635</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4776.91</v>
      </c>
      <c r="D1026" s="2">
        <f>BILANCA!E21</f>
        <v>4776.91</v>
      </c>
      <c r="E1026" s="2">
        <v>0</v>
      </c>
      <c r="F1026" s="2">
        <v>0</v>
      </c>
      <c r="G1026" s="3">
        <f t="shared" si="38"/>
        <v>229.29167999999999</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166382.79999999999</v>
      </c>
      <c r="D1027" s="2">
        <f>BILANCA!E22</f>
        <v>168117.3</v>
      </c>
      <c r="E1027" s="2">
        <v>0</v>
      </c>
      <c r="F1027" s="2">
        <v>0</v>
      </c>
      <c r="G1027" s="3">
        <f t="shared" si="38"/>
        <v>8544.4958000000006</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477.8</v>
      </c>
      <c r="D1029" s="2">
        <f>BILANCA!E24</f>
        <v>477.8</v>
      </c>
      <c r="E1029" s="2">
        <v>0</v>
      </c>
      <c r="F1029" s="2">
        <v>0</v>
      </c>
      <c r="G1029" s="3">
        <f t="shared" si="38"/>
        <v>27.2346</v>
      </c>
      <c r="H1029" s="3">
        <f t="shared" si="35"/>
        <v>0.39999999999997726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15568.42</v>
      </c>
      <c r="D1030" s="2">
        <f>BILANCA!E25</f>
        <v>15568.42</v>
      </c>
      <c r="E1030" s="2">
        <v>0</v>
      </c>
      <c r="F1030" s="2">
        <v>0</v>
      </c>
      <c r="G1030" s="3">
        <f t="shared" si="38"/>
        <v>934.10519999999997</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50858.55</v>
      </c>
      <c r="D1031" s="2">
        <f>BILANCA!E26</f>
        <v>50858.55</v>
      </c>
      <c r="E1031" s="2">
        <v>0</v>
      </c>
      <c r="F1031" s="2">
        <v>0</v>
      </c>
      <c r="G1031" s="3">
        <f t="shared" si="38"/>
        <v>3204.0886500000006</v>
      </c>
      <c r="H1031" s="3">
        <f t="shared" si="35"/>
        <v>0.89999999999417923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219983.99</v>
      </c>
      <c r="D1033" s="2">
        <f>BILANCA!E28</f>
        <v>104578.44</v>
      </c>
      <c r="E1033" s="2">
        <v>0</v>
      </c>
      <c r="F1033" s="2">
        <v>0</v>
      </c>
      <c r="G1033" s="3">
        <f t="shared" si="38"/>
        <v>9870.2400100000013</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432016.26</v>
      </c>
      <c r="D1041" s="2">
        <f>BILANCA!E36</f>
        <v>615995.41</v>
      </c>
      <c r="E1041" s="2">
        <v>0</v>
      </c>
      <c r="F1041" s="2">
        <v>0</v>
      </c>
      <c r="G1041" s="3">
        <f t="shared" si="38"/>
        <v>51584.21948</v>
      </c>
      <c r="H1041" s="3">
        <f t="shared" si="35"/>
        <v>0.67000000004190952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908.08</v>
      </c>
      <c r="E1042" s="2">
        <v>0</v>
      </c>
      <c r="F1042" s="2">
        <v>0</v>
      </c>
      <c r="G1042" s="3">
        <f t="shared" si="38"/>
        <v>58.117120000000007</v>
      </c>
      <c r="H1042" s="3">
        <f t="shared" si="35"/>
        <v>8.0000000000040927E-2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432016.26</v>
      </c>
      <c r="D1045" s="2">
        <f>BILANCA!E40</f>
        <v>616903.49</v>
      </c>
      <c r="E1045" s="2">
        <v>0</v>
      </c>
      <c r="F1045" s="2">
        <v>0</v>
      </c>
      <c r="G1045" s="3">
        <f t="shared" si="38"/>
        <v>58303.813400000006</v>
      </c>
      <c r="H1045" s="3">
        <f t="shared" si="35"/>
        <v>0.75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19600.53</v>
      </c>
      <c r="D1059" s="2">
        <f>BILANCA!E54</f>
        <v>21432.22</v>
      </c>
      <c r="E1059" s="2">
        <v>0</v>
      </c>
      <c r="F1059" s="2">
        <v>0</v>
      </c>
      <c r="G1059" s="3">
        <f t="shared" si="38"/>
        <v>3060.7835300000006</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19600.53</v>
      </c>
      <c r="D1060" s="2">
        <f>BILANCA!E55</f>
        <v>21432.22</v>
      </c>
      <c r="E1060" s="2">
        <v>0</v>
      </c>
      <c r="F1060" s="2">
        <v>0</v>
      </c>
      <c r="G1060" s="3">
        <f t="shared" si="38"/>
        <v>3123.2485000000001</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230464.55</v>
      </c>
      <c r="D1074" s="2">
        <f>BILANCA!E69</f>
        <v>295892.79000000004</v>
      </c>
      <c r="E1074" s="2">
        <v>0</v>
      </c>
      <c r="F1074" s="2">
        <v>0</v>
      </c>
      <c r="G1074" s="3">
        <f t="shared" si="38"/>
        <v>52624.008320000008</v>
      </c>
      <c r="H1074" s="3">
        <f t="shared" si="35"/>
        <v>0.65999999997438863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46758.99</v>
      </c>
      <c r="D1075" s="2">
        <f>BILANCA!E70</f>
        <v>86775.33</v>
      </c>
      <c r="E1075" s="2">
        <v>0</v>
      </c>
      <c r="F1075" s="2">
        <v>0</v>
      </c>
      <c r="G1075" s="3">
        <f t="shared" si="38"/>
        <v>14320.127250000001</v>
      </c>
      <c r="H1075" s="3">
        <f t="shared" si="35"/>
        <v>0.3400000000037835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46706.09</v>
      </c>
      <c r="D1076" s="2">
        <f>BILANCA!E71</f>
        <v>86775.33</v>
      </c>
      <c r="E1076" s="2">
        <v>0</v>
      </c>
      <c r="F1076" s="2">
        <v>0</v>
      </c>
      <c r="G1076" s="3">
        <f t="shared" si="38"/>
        <v>14536.945500000002</v>
      </c>
      <c r="H1076" s="3">
        <f t="shared" si="35"/>
        <v>0.41999999999825377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46706.09</v>
      </c>
      <c r="D1078" s="2">
        <f>BILANCA!E73</f>
        <v>86775.33</v>
      </c>
      <c r="E1078" s="2">
        <v>0</v>
      </c>
      <c r="F1078" s="2">
        <v>0</v>
      </c>
      <c r="G1078" s="3">
        <f t="shared" si="38"/>
        <v>14977.459000000001</v>
      </c>
      <c r="H1078" s="3">
        <f t="shared" si="35"/>
        <v>0.41999999999825377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52.9</v>
      </c>
      <c r="D1085" s="2">
        <f>BILANCA!E80</f>
        <v>0</v>
      </c>
      <c r="E1085" s="2">
        <v>0</v>
      </c>
      <c r="F1085" s="2">
        <v>0</v>
      </c>
      <c r="G1085" s="3">
        <f t="shared" si="38"/>
        <v>3.9674999999999998</v>
      </c>
      <c r="H1085" s="3">
        <f t="shared" si="35"/>
        <v>0.10000000000000142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130.37</v>
      </c>
      <c r="D1087" s="2">
        <f>BILANCA!E82</f>
        <v>9213.2900000000009</v>
      </c>
      <c r="E1087" s="2">
        <v>0</v>
      </c>
      <c r="F1087" s="2">
        <v>0</v>
      </c>
      <c r="G1087" s="3">
        <f t="shared" si="38"/>
        <v>1428.8851500000001</v>
      </c>
      <c r="H1087" s="3">
        <f t="shared" si="35"/>
        <v>0.66000000000087766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130.37</v>
      </c>
      <c r="D1092" s="2">
        <f>BILANCA!E87</f>
        <v>9213.2900000000009</v>
      </c>
      <c r="E1092" s="2">
        <v>0</v>
      </c>
      <c r="F1092" s="2">
        <v>0</v>
      </c>
      <c r="G1092" s="3">
        <f t="shared" si="38"/>
        <v>1521.6699000000003</v>
      </c>
      <c r="H1092" s="3">
        <f t="shared" si="35"/>
        <v>0.66000000000087766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199904.17</v>
      </c>
      <c r="E1152" s="2">
        <v>0</v>
      </c>
      <c r="F1152" s="2">
        <v>0</v>
      </c>
      <c r="G1152" s="3">
        <f t="shared" si="38"/>
        <v>56772.78428</v>
      </c>
      <c r="H1152" s="3">
        <f t="shared" si="41"/>
        <v>0.17000000001280569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199904.17</v>
      </c>
      <c r="E1155" s="2">
        <v>0</v>
      </c>
      <c r="F1155" s="2">
        <v>0</v>
      </c>
      <c r="G1155" s="3">
        <f t="shared" si="38"/>
        <v>57972.209300000002</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199904.17</v>
      </c>
      <c r="E1161" s="2">
        <v>0</v>
      </c>
      <c r="F1161" s="2">
        <v>0</v>
      </c>
      <c r="G1161" s="3">
        <f t="shared" si="38"/>
        <v>60371.05934</v>
      </c>
      <c r="H1161" s="3">
        <f t="shared" si="41"/>
        <v>0.17000000001280569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183575.19</v>
      </c>
      <c r="D1176" s="2">
        <f>BILANCA!E171</f>
        <v>0</v>
      </c>
      <c r="E1176" s="2">
        <v>0</v>
      </c>
      <c r="F1176" s="2">
        <v>0</v>
      </c>
      <c r="G1176" s="3">
        <f t="shared" si="38"/>
        <v>30473.481540000001</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183575.19</v>
      </c>
      <c r="D1179" s="2">
        <f>BILANCA!E174</f>
        <v>0</v>
      </c>
      <c r="E1179" s="2">
        <v>0</v>
      </c>
      <c r="F1179" s="2">
        <v>0</v>
      </c>
      <c r="G1179" s="3">
        <f t="shared" si="38"/>
        <v>31024.207110000003</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705545.37</v>
      </c>
      <c r="D1180" s="2">
        <f>BILANCA!E176</f>
        <v>901917.4</v>
      </c>
      <c r="E1180" s="2">
        <v>0</v>
      </c>
      <c r="F1180" s="2">
        <v>0</v>
      </c>
      <c r="G1180" s="3">
        <f t="shared" si="38"/>
        <v>426594.62890000001</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192338.01</v>
      </c>
      <c r="D1181" s="2">
        <f>BILANCA!E177</f>
        <v>236058.41</v>
      </c>
      <c r="E1181" s="2">
        <v>0</v>
      </c>
      <c r="F1181" s="2">
        <v>0</v>
      </c>
      <c r="G1181" s="3">
        <f t="shared" si="38"/>
        <v>113621.77593000002</v>
      </c>
      <c r="H1181" s="3">
        <f t="shared" si="41"/>
        <v>0.42000000001280569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192338.01</v>
      </c>
      <c r="D1182" s="2">
        <f>BILANCA!E178</f>
        <v>230024.12</v>
      </c>
      <c r="E1182" s="2">
        <v>0</v>
      </c>
      <c r="F1182" s="2">
        <v>0</v>
      </c>
      <c r="G1182" s="3">
        <f t="shared" si="38"/>
        <v>112210.435</v>
      </c>
      <c r="H1182" s="3">
        <f t="shared" si="41"/>
        <v>0.13000000000465661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183575.19</v>
      </c>
      <c r="D1183" s="2">
        <f>BILANCA!E179</f>
        <v>198330.86</v>
      </c>
      <c r="E1183" s="2">
        <v>0</v>
      </c>
      <c r="F1183" s="2">
        <v>0</v>
      </c>
      <c r="G1183" s="3">
        <f t="shared" si="38"/>
        <v>100380.98542999999</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8762.82</v>
      </c>
      <c r="D1184" s="2">
        <f>BILANCA!E180</f>
        <v>31693.26</v>
      </c>
      <c r="E1184" s="2">
        <v>0</v>
      </c>
      <c r="F1184" s="2">
        <v>0</v>
      </c>
      <c r="G1184" s="3">
        <f t="shared" si="38"/>
        <v>12553.985159999998</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6034.29</v>
      </c>
      <c r="E1251" s="2">
        <v>0</v>
      </c>
      <c r="F1251" s="2">
        <v>0</v>
      </c>
      <c r="G1251" s="3">
        <f>B1251/1000*C1251+B1251/500*D1251</f>
        <v>2908.5277799999999</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513207.36</v>
      </c>
      <c r="D1255" s="2">
        <f>BILANCA!E251</f>
        <v>665858.99</v>
      </c>
      <c r="E1255" s="2">
        <v>0</v>
      </c>
      <c r="F1255" s="2">
        <v>0</v>
      </c>
      <c r="G1255" s="3">
        <f t="shared" si="38"/>
        <v>452006.70829999994</v>
      </c>
      <c r="H1255" s="3">
        <f t="shared" si="41"/>
        <v>0.36999999999534339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470605.36</v>
      </c>
      <c r="D1256" s="2">
        <f>BILANCA!E252</f>
        <v>805986.23</v>
      </c>
      <c r="E1256" s="2">
        <v>0</v>
      </c>
      <c r="F1256" s="2">
        <v>0</v>
      </c>
      <c r="G1256" s="3">
        <f t="shared" si="38"/>
        <v>512314.14371999993</v>
      </c>
      <c r="H1256" s="3">
        <f t="shared" si="41"/>
        <v>0.58999999996740371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470605.36</v>
      </c>
      <c r="D1257" s="2">
        <f>BILANCA!E253</f>
        <v>805986.23</v>
      </c>
      <c r="E1257" s="2">
        <v>0</v>
      </c>
      <c r="F1257" s="2">
        <v>0</v>
      </c>
      <c r="G1257" s="3">
        <f t="shared" si="38"/>
        <v>514396.72154</v>
      </c>
      <c r="H1257" s="3">
        <f t="shared" si="41"/>
        <v>0.58999999996740371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42602</v>
      </c>
      <c r="D1259" s="2">
        <f>BILANCA!E255</f>
        <v>-140127.24</v>
      </c>
      <c r="E1259" s="2">
        <v>0</v>
      </c>
      <c r="F1259" s="2">
        <v>0</v>
      </c>
      <c r="G1259" s="3">
        <f t="shared" si="38"/>
        <v>-59175.467519999991</v>
      </c>
      <c r="H1259" s="3">
        <f t="shared" si="41"/>
        <v>0.23999999999068677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42602</v>
      </c>
      <c r="D1260" s="2">
        <f>BILANCA!E256</f>
        <v>0</v>
      </c>
      <c r="E1260" s="2">
        <v>0</v>
      </c>
      <c r="F1260" s="2">
        <v>0</v>
      </c>
      <c r="G1260" s="3">
        <f t="shared" si="38"/>
        <v>10650.5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42602</v>
      </c>
      <c r="D1261" s="2">
        <f>BILANCA!E257</f>
        <v>0</v>
      </c>
      <c r="E1261" s="2">
        <v>0</v>
      </c>
      <c r="F1261" s="2">
        <v>0</v>
      </c>
      <c r="G1261" s="3">
        <f t="shared" si="38"/>
        <v>10693.102000000001</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140127.24</v>
      </c>
      <c r="E1264" s="2">
        <v>0</v>
      </c>
      <c r="F1264" s="2">
        <v>0</v>
      </c>
      <c r="G1264" s="3">
        <f t="shared" si="38"/>
        <v>71184.637919999994</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140127.24</v>
      </c>
      <c r="E1265" s="2">
        <v>0</v>
      </c>
      <c r="F1265" s="2">
        <v>0</v>
      </c>
      <c r="G1265" s="3">
        <f t="shared" si="38"/>
        <v>71464.892399999997</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199904.17</v>
      </c>
      <c r="E1306" s="2">
        <v>0</v>
      </c>
      <c r="F1306" s="2">
        <v>0</v>
      </c>
      <c r="G1306" s="3">
        <f t="shared" si="38"/>
        <v>118343.26863999999</v>
      </c>
      <c r="H1306" s="3">
        <f t="shared" si="41"/>
        <v>0.17000000001280569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130.37</v>
      </c>
      <c r="D1311" s="2">
        <f>BILANCA!E308</f>
        <v>9213.2900000000009</v>
      </c>
      <c r="E1311" s="2">
        <v>0</v>
      </c>
      <c r="F1311" s="2">
        <v>0</v>
      </c>
      <c r="G1311" s="3">
        <f t="shared" si="52"/>
        <v>5585.6419500000002</v>
      </c>
      <c r="H1311" s="3">
        <f t="shared" si="41"/>
        <v>0.66000000000087766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1734.02</v>
      </c>
      <c r="D1339" s="2">
        <f>BILANCA!E336</f>
        <v>11552.73</v>
      </c>
      <c r="E1339" s="2">
        <v>0</v>
      </c>
      <c r="F1339" s="2">
        <v>0</v>
      </c>
      <c r="G1339" s="3">
        <f t="shared" si="52"/>
        <v>8172.1889200000005</v>
      </c>
      <c r="H1339" s="3">
        <f t="shared" si="41"/>
        <v>0.29000000000041837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190603.99</v>
      </c>
      <c r="D1340" s="2">
        <f>BILANCA!E337</f>
        <v>218471.39</v>
      </c>
      <c r="E1340" s="2">
        <v>0</v>
      </c>
      <c r="F1340" s="2">
        <v>0</v>
      </c>
      <c r="G1340" s="3">
        <f t="shared" si="52"/>
        <v>207090.43410000001</v>
      </c>
      <c r="H1340" s="3">
        <f t="shared" si="41"/>
        <v>0.40000000002328306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6034.29</v>
      </c>
      <c r="E1383" s="2">
        <v>0</v>
      </c>
      <c r="F1383" s="2">
        <v>0</v>
      </c>
      <c r="G1383" s="3">
        <f t="shared" si="59"/>
        <v>4501.5803399999995</v>
      </c>
      <c r="H1383" s="3">
        <f t="shared" si="60"/>
        <v>0.28999999999996362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2648776.15</v>
      </c>
      <c r="D1510" s="2">
        <f>'RAS-funkcijski'!E114</f>
        <v>3089553.58</v>
      </c>
      <c r="E1510" s="2">
        <v>0</v>
      </c>
      <c r="F1510" s="2">
        <v>0</v>
      </c>
      <c r="G1510" s="3">
        <f t="shared" si="52"/>
        <v>971067.16410000005</v>
      </c>
      <c r="H1510" s="3">
        <f t="shared" si="63"/>
        <v>0.56999999983236194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2648776.15</v>
      </c>
      <c r="D1514" s="2">
        <f>'RAS-funkcijski'!E118</f>
        <v>3089553.58</v>
      </c>
      <c r="E1514" s="2">
        <v>0</v>
      </c>
      <c r="F1514" s="2">
        <v>0</v>
      </c>
      <c r="G1514" s="3">
        <f t="shared" si="52"/>
        <v>1006378.6973400001</v>
      </c>
      <c r="H1514" s="3">
        <f t="shared" si="63"/>
        <v>0.56999999983236194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2648776.15</v>
      </c>
      <c r="D1516" s="2">
        <f>'RAS-funkcijski'!E120</f>
        <v>3089553.58</v>
      </c>
      <c r="E1516" s="2">
        <v>0</v>
      </c>
      <c r="F1516" s="2">
        <v>0</v>
      </c>
      <c r="G1516" s="3">
        <f t="shared" si="52"/>
        <v>1024034.4639600001</v>
      </c>
      <c r="H1516" s="3">
        <f t="shared" si="63"/>
        <v>0.56999999983236194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2648776.15</v>
      </c>
      <c r="D1537" s="14">
        <f>'RAS-funkcijski'!E141</f>
        <v>3089553.58</v>
      </c>
      <c r="E1537" s="14">
        <v>0</v>
      </c>
      <c r="F1537" s="14">
        <v>0</v>
      </c>
      <c r="G1537" s="15">
        <f t="shared" si="52"/>
        <v>1209420.0134700001</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192338.01</v>
      </c>
      <c r="D1582" s="7"/>
      <c r="E1582" s="7">
        <v>0</v>
      </c>
      <c r="F1582" s="7">
        <v>0</v>
      </c>
      <c r="G1582" s="8">
        <f t="shared" ref="G1582:G1686" si="70">B1582/1000*C1582</f>
        <v>192.33801000000003</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3202761.8899999997</v>
      </c>
      <c r="D1583" s="2">
        <v>0</v>
      </c>
      <c r="E1583" s="2">
        <v>0</v>
      </c>
      <c r="F1583" s="2">
        <v>0</v>
      </c>
      <c r="G1583" s="3">
        <f t="shared" si="70"/>
        <v>6405.5237799999995</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2989173</v>
      </c>
      <c r="D1585" s="2">
        <v>0</v>
      </c>
      <c r="E1585" s="2">
        <v>0</v>
      </c>
      <c r="F1585" s="2">
        <v>0</v>
      </c>
      <c r="G1585" s="3">
        <f t="shared" si="70"/>
        <v>11956.692000000001</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2650764.08</v>
      </c>
      <c r="D1586" s="2">
        <v>0</v>
      </c>
      <c r="E1586" s="2">
        <v>0</v>
      </c>
      <c r="F1586" s="2">
        <v>0</v>
      </c>
      <c r="G1586" s="3">
        <f t="shared" si="70"/>
        <v>13253.820400000001</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315526.2</v>
      </c>
      <c r="D1587" s="2">
        <v>0</v>
      </c>
      <c r="E1587" s="2">
        <v>0</v>
      </c>
      <c r="F1587" s="2">
        <v>0</v>
      </c>
      <c r="G1587" s="3">
        <f t="shared" si="70"/>
        <v>1893.1572000000001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1757.9</v>
      </c>
      <c r="D1588" s="2">
        <v>0</v>
      </c>
      <c r="E1588" s="2">
        <v>0</v>
      </c>
      <c r="F1588" s="2">
        <v>0</v>
      </c>
      <c r="G1588" s="3">
        <f t="shared" si="70"/>
        <v>12.305300000000001</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11481.4</v>
      </c>
      <c r="D1591" s="2">
        <v>0</v>
      </c>
      <c r="E1591" s="2">
        <v>0</v>
      </c>
      <c r="F1591" s="2">
        <v>0</v>
      </c>
      <c r="G1591" s="3">
        <f t="shared" si="70"/>
        <v>114.81399999999999</v>
      </c>
      <c r="H1591" s="3">
        <f t="shared" si="71"/>
        <v>0.3999999999996362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320</v>
      </c>
      <c r="D1592" s="2">
        <v>0</v>
      </c>
      <c r="E1592" s="2">
        <v>0</v>
      </c>
      <c r="F1592" s="2">
        <v>0</v>
      </c>
      <c r="G1592" s="3">
        <f t="shared" si="70"/>
        <v>3.5199999999999996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9323.42</v>
      </c>
      <c r="D1593" s="2">
        <v>0</v>
      </c>
      <c r="E1593" s="2">
        <v>0</v>
      </c>
      <c r="F1593" s="2">
        <v>0</v>
      </c>
      <c r="G1593" s="3">
        <f t="shared" si="70"/>
        <v>111.88104</v>
      </c>
      <c r="H1593" s="3">
        <f t="shared" si="71"/>
        <v>0.42000000000007276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196372.03</v>
      </c>
      <c r="D1594" s="2">
        <v>0</v>
      </c>
      <c r="E1594" s="2">
        <v>0</v>
      </c>
      <c r="F1594" s="2">
        <v>0</v>
      </c>
      <c r="G1594" s="3">
        <f t="shared" si="70"/>
        <v>2552.8363899999999</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17216.86</v>
      </c>
      <c r="D1601" s="2">
        <v>0</v>
      </c>
      <c r="E1601" s="2">
        <v>0</v>
      </c>
      <c r="F1601" s="2">
        <v>0</v>
      </c>
      <c r="G1601" s="3">
        <f>B1601/1000*C1601</f>
        <v>344.3372</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3159041.4899999998</v>
      </c>
      <c r="D1602" s="2">
        <v>0</v>
      </c>
      <c r="E1602" s="2">
        <v>0</v>
      </c>
      <c r="F1602" s="2">
        <v>0</v>
      </c>
      <c r="G1602" s="3">
        <f t="shared" si="70"/>
        <v>66339.871289999995</v>
      </c>
      <c r="H1602" s="3">
        <f t="shared" si="71"/>
        <v>0.48999999975785613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2951765.23</v>
      </c>
      <c r="D1604" s="2">
        <v>0</v>
      </c>
      <c r="E1604" s="2">
        <v>0</v>
      </c>
      <c r="F1604" s="2">
        <v>0</v>
      </c>
      <c r="G1604" s="3">
        <f t="shared" si="70"/>
        <v>67890.600290000002</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2637303.2000000002</v>
      </c>
      <c r="D1605" s="2">
        <v>0</v>
      </c>
      <c r="E1605" s="2">
        <v>0</v>
      </c>
      <c r="F1605" s="2">
        <v>0</v>
      </c>
      <c r="G1605" s="3">
        <f t="shared" si="70"/>
        <v>63295.276800000007</v>
      </c>
      <c r="H1605" s="3">
        <f t="shared" si="71"/>
        <v>0.20000000018626451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291707.84999999998</v>
      </c>
      <c r="D1606" s="2">
        <v>0</v>
      </c>
      <c r="E1606" s="2">
        <v>0</v>
      </c>
      <c r="F1606" s="2">
        <v>0</v>
      </c>
      <c r="G1606" s="3">
        <f t="shared" si="70"/>
        <v>7292.69625</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1629.36</v>
      </c>
      <c r="D1607" s="2">
        <v>0</v>
      </c>
      <c r="E1607" s="2">
        <v>0</v>
      </c>
      <c r="F1607" s="2">
        <v>0</v>
      </c>
      <c r="G1607" s="3">
        <f t="shared" si="70"/>
        <v>42.363359999999993</v>
      </c>
      <c r="H1607" s="3">
        <f t="shared" si="71"/>
        <v>0.35999999999989996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11481.4</v>
      </c>
      <c r="D1610" s="2">
        <v>0</v>
      </c>
      <c r="E1610" s="2">
        <v>0</v>
      </c>
      <c r="F1610" s="2">
        <v>0</v>
      </c>
      <c r="G1610" s="3">
        <f t="shared" si="70"/>
        <v>332.9606</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320</v>
      </c>
      <c r="D1611" s="2">
        <v>0</v>
      </c>
      <c r="E1611" s="2">
        <v>0</v>
      </c>
      <c r="F1611" s="2">
        <v>0</v>
      </c>
      <c r="G1611" s="3">
        <f t="shared" si="70"/>
        <v>9.6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9323.42</v>
      </c>
      <c r="D1612" s="2">
        <v>0</v>
      </c>
      <c r="E1612" s="2">
        <v>0</v>
      </c>
      <c r="F1612" s="2">
        <v>0</v>
      </c>
      <c r="G1612" s="3">
        <f t="shared" si="70"/>
        <v>289.02602000000002</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196093.69</v>
      </c>
      <c r="D1613" s="2">
        <v>0</v>
      </c>
      <c r="E1613" s="2">
        <v>0</v>
      </c>
      <c r="F1613" s="2">
        <v>0</v>
      </c>
      <c r="G1613" s="3">
        <f t="shared" si="70"/>
        <v>6274.9980800000003</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11182.57</v>
      </c>
      <c r="D1620" s="2">
        <v>0</v>
      </c>
      <c r="E1620" s="2">
        <v>0</v>
      </c>
      <c r="F1620" s="2">
        <v>0</v>
      </c>
      <c r="G1620" s="3">
        <f>B1620/1000*C1620</f>
        <v>436.12022999999999</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236058.40999999968</v>
      </c>
      <c r="D1621" s="2">
        <v>0</v>
      </c>
      <c r="E1621" s="2">
        <v>0</v>
      </c>
      <c r="F1621" s="2">
        <v>0</v>
      </c>
      <c r="G1621" s="3">
        <f t="shared" si="70"/>
        <v>9442.3363999999874</v>
      </c>
      <c r="H1621" s="3">
        <f t="shared" si="71"/>
        <v>0.40999999968335032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11552.73</v>
      </c>
      <c r="D1622" s="2">
        <v>0</v>
      </c>
      <c r="E1622" s="2">
        <v>0</v>
      </c>
      <c r="F1622" s="2">
        <v>0</v>
      </c>
      <c r="G1622" s="3">
        <f t="shared" si="70"/>
        <v>473.66192999999998</v>
      </c>
      <c r="H1622" s="3">
        <f t="shared" si="71"/>
        <v>0.27000000000043656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11552.73</v>
      </c>
      <c r="D1628" s="2">
        <v>0</v>
      </c>
      <c r="E1628" s="2">
        <v>0</v>
      </c>
      <c r="F1628" s="2">
        <v>0</v>
      </c>
      <c r="G1628" s="3">
        <f t="shared" si="70"/>
        <v>542.97830999999996</v>
      </c>
      <c r="H1628" s="3">
        <f t="shared" si="71"/>
        <v>0.27000000000043656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11552.73</v>
      </c>
      <c r="D1634" s="2">
        <v>0</v>
      </c>
      <c r="E1634" s="2">
        <v>0</v>
      </c>
      <c r="F1634" s="2">
        <v>0</v>
      </c>
      <c r="G1634" s="3">
        <f t="shared" si="70"/>
        <v>612.29468999999995</v>
      </c>
      <c r="H1634" s="3">
        <f t="shared" si="71"/>
        <v>0.27000000000043656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11552.73</v>
      </c>
      <c r="D1635" s="2">
        <v>0</v>
      </c>
      <c r="E1635" s="2">
        <v>0</v>
      </c>
      <c r="F1635" s="2">
        <v>0</v>
      </c>
      <c r="G1635" s="3">
        <f t="shared" si="70"/>
        <v>623.84741999999994</v>
      </c>
      <c r="H1635" s="3">
        <f t="shared" si="71"/>
        <v>0.27000000000043656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224505.68000000002</v>
      </c>
      <c r="D1681" s="2">
        <v>0</v>
      </c>
      <c r="E1681" s="2">
        <v>0</v>
      </c>
      <c r="F1681" s="2">
        <v>0</v>
      </c>
      <c r="G1681" s="3">
        <f t="shared" si="70"/>
        <v>22450.568000000003</v>
      </c>
      <c r="H1681" s="3">
        <f t="shared" si="71"/>
        <v>0.31999999997788109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6034.29</v>
      </c>
      <c r="D1682" s="2">
        <v>0</v>
      </c>
      <c r="E1682" s="2">
        <v>0</v>
      </c>
      <c r="F1682" s="2">
        <v>0</v>
      </c>
      <c r="G1682" s="3">
        <f t="shared" si="70"/>
        <v>609.46329000000003</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218471.39</v>
      </c>
      <c r="D1683" s="2">
        <v>0</v>
      </c>
      <c r="E1683" s="2">
        <v>0</v>
      </c>
      <c r="F1683" s="2">
        <v>0</v>
      </c>
      <c r="G1683" s="3">
        <f t="shared" si="70"/>
        <v>22284.08178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16674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2671715.6800000002</v>
      </c>
      <c r="I17" s="275">
        <f>'PR-RAS'!E6</f>
        <v>2906824.3400000003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2490680.94</v>
      </c>
      <c r="I18" s="275">
        <f>'PR-RAS'!E152</f>
        <v>2893181.5499999993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42602.000000000262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140127.23999999883</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475080.81999999995</v>
      </c>
      <c r="I22" s="275">
        <f>BILANCA!E7</f>
        <v>606024.60999999987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230464.55</v>
      </c>
      <c r="I23" s="275">
        <f>BILANCA!E69</f>
        <v>295892.79000000004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192338.01</v>
      </c>
      <c r="I24" s="275">
        <f>BILANCA!E177</f>
        <v>236058.41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513207.36</v>
      </c>
      <c r="I25" s="275">
        <f>BILANCA!E251</f>
        <v>665858.99</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2648776.15</v>
      </c>
      <c r="I30" s="275">
        <f>'RAS-funkcijski'!E114</f>
        <v>3089553.58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2648776.15</v>
      </c>
      <c r="I31" s="275">
        <f>'RAS-funkcijski'!E141</f>
        <v>3089553.58</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192338.01</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236058.40999999968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11552.73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224505.68000000002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2671715.6800000002</v>
      </c>
      <c r="E6" s="60">
        <f>E7+E43+E49+E82+E106+E125+E134+E140</f>
        <v>2906824.3400000003</v>
      </c>
      <c r="F6" s="45">
        <f t="shared" ref="F6:F132" si="0">IF(D6&lt;&gt;0,IF(E6/D6&gt;=100,"&gt;&gt;100",E6/D6*100),"-")</f>
        <v>108.79991317040142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2285384.1800000002</v>
      </c>
      <c r="E49" s="60">
        <f>E50+E53+E58+E61+E64+E68+E71+E74+E77</f>
        <v>2481982.89</v>
      </c>
      <c r="F49" s="45">
        <f t="shared" si="0"/>
        <v>108.60243593705108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7208.69</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7208.69</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2211523.79</v>
      </c>
      <c r="E68" s="60">
        <f t="shared" si="11"/>
        <v>2384275</v>
      </c>
      <c r="F68" s="45">
        <f t="shared" si="0"/>
        <v>107.81141088244861</v>
      </c>
    </row>
    <row r="69" spans="1:6" ht="12.75" customHeight="1" x14ac:dyDescent="0.2">
      <c r="A69" s="63" t="s">
        <v>141</v>
      </c>
      <c r="B69" s="64" t="s">
        <v>142</v>
      </c>
      <c r="C69" s="247" t="s">
        <v>141</v>
      </c>
      <c r="D69" s="194">
        <v>2210593.79</v>
      </c>
      <c r="E69" s="194">
        <v>2383375</v>
      </c>
      <c r="F69" s="45">
        <f t="shared" si="0"/>
        <v>107.81605425572103</v>
      </c>
    </row>
    <row r="70" spans="1:6" ht="24" x14ac:dyDescent="0.2">
      <c r="A70" s="63" t="s">
        <v>143</v>
      </c>
      <c r="B70" s="64" t="s">
        <v>144</v>
      </c>
      <c r="C70" s="247" t="s">
        <v>143</v>
      </c>
      <c r="D70" s="194">
        <v>930</v>
      </c>
      <c r="E70" s="194">
        <v>900</v>
      </c>
      <c r="F70" s="45">
        <f t="shared" si="0"/>
        <v>96.774193548387103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71744.399999999994</v>
      </c>
      <c r="E74" s="60">
        <f t="shared" si="13"/>
        <v>90499.199999999997</v>
      </c>
      <c r="F74" s="45">
        <f t="shared" si="0"/>
        <v>126.14113436031245</v>
      </c>
    </row>
    <row r="75" spans="1:6" ht="12.75" customHeight="1" x14ac:dyDescent="0.2">
      <c r="A75" s="63" t="s">
        <v>153</v>
      </c>
      <c r="B75" s="65" t="s">
        <v>154</v>
      </c>
      <c r="C75" s="247" t="s">
        <v>153</v>
      </c>
      <c r="D75" s="194">
        <v>71744.399999999994</v>
      </c>
      <c r="E75" s="194">
        <v>90499.199999999997</v>
      </c>
      <c r="F75" s="45">
        <f t="shared" si="0"/>
        <v>126.14113436031245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2115.9899999999998</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2115.9899999999998</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0.08</v>
      </c>
      <c r="E82" s="60">
        <f t="shared" si="15"/>
        <v>0.43</v>
      </c>
      <c r="F82" s="45">
        <f t="shared" si="0"/>
        <v>537.5</v>
      </c>
    </row>
    <row r="83" spans="1:6" ht="12.75" customHeight="1" x14ac:dyDescent="0.2">
      <c r="A83" s="63">
        <v>641</v>
      </c>
      <c r="B83" s="64" t="s">
        <v>169</v>
      </c>
      <c r="C83" s="247" t="s">
        <v>170</v>
      </c>
      <c r="D83" s="60">
        <f t="shared" ref="D83:E83" si="16">SUM(D84:D90)</f>
        <v>0.08</v>
      </c>
      <c r="E83" s="60">
        <f t="shared" si="16"/>
        <v>0.43</v>
      </c>
      <c r="F83" s="45">
        <f t="shared" si="0"/>
        <v>537.5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0.08</v>
      </c>
      <c r="E85" s="194">
        <v>0.43</v>
      </c>
      <c r="F85" s="45">
        <f t="shared" si="0"/>
        <v>537.5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46069.5</v>
      </c>
      <c r="E125" s="60">
        <f t="shared" si="22"/>
        <v>31286.54</v>
      </c>
      <c r="F125" s="45">
        <f t="shared" si="0"/>
        <v>67.911611803904975</v>
      </c>
    </row>
    <row r="126" spans="1:6" ht="12.75" customHeight="1" x14ac:dyDescent="0.2">
      <c r="A126" s="63">
        <v>661</v>
      </c>
      <c r="B126" s="65" t="s">
        <v>255</v>
      </c>
      <c r="C126" s="247" t="s">
        <v>256</v>
      </c>
      <c r="D126" s="60">
        <f t="shared" ref="D126:E126" si="23">SUM(D127:D128)</f>
        <v>22227.69</v>
      </c>
      <c r="E126" s="60">
        <f t="shared" si="23"/>
        <v>16022.5</v>
      </c>
      <c r="F126" s="45">
        <f t="shared" si="0"/>
        <v>72.083513851416853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22227.69</v>
      </c>
      <c r="E128" s="194">
        <v>16022.5</v>
      </c>
      <c r="F128" s="45">
        <f t="shared" si="0"/>
        <v>72.083513851416853</v>
      </c>
    </row>
    <row r="129" spans="1:6" ht="36" x14ac:dyDescent="0.2">
      <c r="A129" s="63">
        <v>663</v>
      </c>
      <c r="B129" s="182" t="s">
        <v>261</v>
      </c>
      <c r="C129" s="247" t="s">
        <v>262</v>
      </c>
      <c r="D129" s="60">
        <f t="shared" ref="D129:E129" si="24">SUM(D130:D133)</f>
        <v>23841.81</v>
      </c>
      <c r="E129" s="60">
        <f t="shared" si="24"/>
        <v>15264.04</v>
      </c>
      <c r="F129" s="45">
        <f t="shared" si="0"/>
        <v>64.022152680522154</v>
      </c>
    </row>
    <row r="130" spans="1:6" ht="12.75" customHeight="1" x14ac:dyDescent="0.2">
      <c r="A130" s="63">
        <v>6631</v>
      </c>
      <c r="B130" s="65" t="s">
        <v>263</v>
      </c>
      <c r="C130" s="247" t="s">
        <v>264</v>
      </c>
      <c r="D130" s="194">
        <v>23841.81</v>
      </c>
      <c r="E130" s="194">
        <v>15264.04</v>
      </c>
      <c r="F130" s="45">
        <f t="shared" si="0"/>
        <v>64.022152680522154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329138.42000000004</v>
      </c>
      <c r="E134" s="60">
        <f t="shared" si="25"/>
        <v>393554.48</v>
      </c>
      <c r="F134" s="45">
        <f t="shared" ref="F134:F229" si="26">IF(D134&lt;&gt;0,IF(E134/D134&gt;=100,"&gt;&gt;100",E134/D134*100),"-")</f>
        <v>119.57111539880391</v>
      </c>
    </row>
    <row r="135" spans="1:6" ht="24" x14ac:dyDescent="0.2">
      <c r="A135" s="63">
        <v>671</v>
      </c>
      <c r="B135" s="182" t="s">
        <v>273</v>
      </c>
      <c r="C135" s="247" t="s">
        <v>274</v>
      </c>
      <c r="D135" s="60">
        <f t="shared" ref="D135:E135" si="27">SUM(D136:D138)</f>
        <v>329138.42000000004</v>
      </c>
      <c r="E135" s="60">
        <f t="shared" si="27"/>
        <v>393554.48</v>
      </c>
      <c r="F135" s="45">
        <f t="shared" si="26"/>
        <v>119.57111539880391</v>
      </c>
    </row>
    <row r="136" spans="1:6" ht="12.75" customHeight="1" x14ac:dyDescent="0.2">
      <c r="A136" s="63">
        <v>6711</v>
      </c>
      <c r="B136" s="65" t="s">
        <v>275</v>
      </c>
      <c r="C136" s="247" t="s">
        <v>276</v>
      </c>
      <c r="D136" s="194">
        <v>175663.75</v>
      </c>
      <c r="E136" s="194">
        <v>199555.92</v>
      </c>
      <c r="F136" s="45">
        <f t="shared" si="26"/>
        <v>113.60108161188636</v>
      </c>
    </row>
    <row r="137" spans="1:6" ht="24" x14ac:dyDescent="0.2">
      <c r="A137" s="63">
        <v>6712</v>
      </c>
      <c r="B137" s="182" t="s">
        <v>277</v>
      </c>
      <c r="C137" s="247" t="s">
        <v>278</v>
      </c>
      <c r="D137" s="194">
        <v>153474.67000000001</v>
      </c>
      <c r="E137" s="194">
        <v>193998.56</v>
      </c>
      <c r="F137" s="45">
        <f t="shared" si="26"/>
        <v>126.40428547590294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11123.5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11123.5</v>
      </c>
      <c r="E151" s="194"/>
      <c r="F151" s="45">
        <f t="shared" si="26"/>
        <v>0</v>
      </c>
    </row>
    <row r="152" spans="1:6" ht="12.75" customHeight="1" x14ac:dyDescent="0.2">
      <c r="A152" s="63">
        <v>3</v>
      </c>
      <c r="B152" s="64" t="s">
        <v>307</v>
      </c>
      <c r="C152" s="247" t="s">
        <v>13</v>
      </c>
      <c r="D152" s="60">
        <f>D153+D164+D202+D221+D230+D262+D273</f>
        <v>2490680.94</v>
      </c>
      <c r="E152" s="60">
        <f>E153+E164+E202+E221+E230+E262+E273</f>
        <v>2893181.5499999993</v>
      </c>
      <c r="F152" s="45">
        <f t="shared" si="26"/>
        <v>116.16026378713924</v>
      </c>
    </row>
    <row r="153" spans="1:6" ht="12.75" customHeight="1" x14ac:dyDescent="0.2">
      <c r="A153" s="63">
        <v>31</v>
      </c>
      <c r="B153" s="64" t="s">
        <v>308</v>
      </c>
      <c r="C153" s="247" t="s">
        <v>3</v>
      </c>
      <c r="D153" s="60">
        <f t="shared" ref="D153:E153" si="30">D154+D159+D160</f>
        <v>2207270.5299999998</v>
      </c>
      <c r="E153" s="60">
        <f t="shared" si="30"/>
        <v>2594909.2599999998</v>
      </c>
      <c r="F153" s="45">
        <f t="shared" si="26"/>
        <v>117.561903932093</v>
      </c>
    </row>
    <row r="154" spans="1:6" ht="12.75" customHeight="1" x14ac:dyDescent="0.2">
      <c r="A154" s="63">
        <v>311</v>
      </c>
      <c r="B154" s="64" t="s">
        <v>309</v>
      </c>
      <c r="C154" s="247" t="s">
        <v>310</v>
      </c>
      <c r="D154" s="60">
        <f t="shared" ref="D154:E154" si="31">SUM(D155:D158)</f>
        <v>1832427.22</v>
      </c>
      <c r="E154" s="60">
        <f t="shared" si="31"/>
        <v>2169825.2999999998</v>
      </c>
      <c r="F154" s="45">
        <f t="shared" si="26"/>
        <v>118.41263196253982</v>
      </c>
    </row>
    <row r="155" spans="1:6" ht="12.75" customHeight="1" x14ac:dyDescent="0.2">
      <c r="A155" s="63">
        <v>3111</v>
      </c>
      <c r="B155" s="64" t="s">
        <v>311</v>
      </c>
      <c r="C155" s="247" t="s">
        <v>312</v>
      </c>
      <c r="D155" s="194">
        <v>1798514.96</v>
      </c>
      <c r="E155" s="194">
        <v>2123543.79</v>
      </c>
      <c r="F155" s="45">
        <f t="shared" si="26"/>
        <v>118.07206707916403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33912.26</v>
      </c>
      <c r="E157" s="194">
        <v>46281.51</v>
      </c>
      <c r="F157" s="45">
        <f t="shared" si="26"/>
        <v>136.4742721363896</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78156.479999999996</v>
      </c>
      <c r="E159" s="194">
        <v>73566.98</v>
      </c>
      <c r="F159" s="45">
        <f t="shared" si="26"/>
        <v>94.127806165272546</v>
      </c>
    </row>
    <row r="160" spans="1:6" ht="12.75" customHeight="1" x14ac:dyDescent="0.2">
      <c r="A160" s="63">
        <v>313</v>
      </c>
      <c r="B160" s="65" t="s">
        <v>321</v>
      </c>
      <c r="C160" s="247" t="s">
        <v>322</v>
      </c>
      <c r="D160" s="60">
        <f t="shared" ref="D160:E160" si="32">SUM(D161:D163)</f>
        <v>296686.83</v>
      </c>
      <c r="E160" s="60">
        <f t="shared" si="32"/>
        <v>351516.98</v>
      </c>
      <c r="F160" s="45">
        <f t="shared" si="26"/>
        <v>118.48081696110337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296686.83</v>
      </c>
      <c r="E162" s="194">
        <v>351516.98</v>
      </c>
      <c r="F162" s="45">
        <f t="shared" si="26"/>
        <v>118.48081696110337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256554.66</v>
      </c>
      <c r="E164" s="60">
        <f>E165+E170+E178+E188+E189+E194</f>
        <v>288855.07</v>
      </c>
      <c r="F164" s="45">
        <f t="shared" si="26"/>
        <v>112.59006950019929</v>
      </c>
    </row>
    <row r="165" spans="1:6" ht="12.75" customHeight="1" x14ac:dyDescent="0.2">
      <c r="A165" s="63">
        <v>321</v>
      </c>
      <c r="B165" s="64" t="s">
        <v>331</v>
      </c>
      <c r="C165" s="247" t="s">
        <v>332</v>
      </c>
      <c r="D165" s="60">
        <f t="shared" ref="D165:E165" si="33">SUM(D166:D169)</f>
        <v>64515.130000000005</v>
      </c>
      <c r="E165" s="60">
        <f t="shared" si="33"/>
        <v>71521.490000000005</v>
      </c>
      <c r="F165" s="45">
        <f t="shared" si="26"/>
        <v>110.86002616750521</v>
      </c>
    </row>
    <row r="166" spans="1:6" ht="12.75" customHeight="1" x14ac:dyDescent="0.2">
      <c r="A166" s="63">
        <v>3211</v>
      </c>
      <c r="B166" s="64" t="s">
        <v>333</v>
      </c>
      <c r="C166" s="247" t="s">
        <v>334</v>
      </c>
      <c r="D166" s="194">
        <v>30119.77</v>
      </c>
      <c r="E166" s="194">
        <v>34045.51</v>
      </c>
      <c r="F166" s="45">
        <f t="shared" si="26"/>
        <v>113.03376486606638</v>
      </c>
    </row>
    <row r="167" spans="1:6" ht="12.75" customHeight="1" x14ac:dyDescent="0.2">
      <c r="A167" s="63">
        <v>3212</v>
      </c>
      <c r="B167" s="64" t="s">
        <v>335</v>
      </c>
      <c r="C167" s="247" t="s">
        <v>336</v>
      </c>
      <c r="D167" s="194">
        <v>33448.33</v>
      </c>
      <c r="E167" s="194">
        <v>36776.980000000003</v>
      </c>
      <c r="F167" s="45">
        <f t="shared" si="26"/>
        <v>109.95161791336071</v>
      </c>
    </row>
    <row r="168" spans="1:6" ht="12.75" customHeight="1" x14ac:dyDescent="0.2">
      <c r="A168" s="63">
        <v>3213</v>
      </c>
      <c r="B168" s="64" t="s">
        <v>337</v>
      </c>
      <c r="C168" s="247" t="s">
        <v>338</v>
      </c>
      <c r="D168" s="194">
        <v>947.03</v>
      </c>
      <c r="E168" s="194">
        <v>699</v>
      </c>
      <c r="F168" s="45">
        <f t="shared" si="26"/>
        <v>73.809699798316842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55068.479999999996</v>
      </c>
      <c r="E170" s="60">
        <f t="shared" si="34"/>
        <v>46163.65</v>
      </c>
      <c r="F170" s="45">
        <f t="shared" si="26"/>
        <v>83.829533700585174</v>
      </c>
    </row>
    <row r="171" spans="1:6" ht="12.75" customHeight="1" x14ac:dyDescent="0.2">
      <c r="A171" s="63">
        <v>3221</v>
      </c>
      <c r="B171" s="64" t="s">
        <v>343</v>
      </c>
      <c r="C171" s="247" t="s">
        <v>344</v>
      </c>
      <c r="D171" s="194">
        <v>12356.51</v>
      </c>
      <c r="E171" s="194">
        <v>11928.73</v>
      </c>
      <c r="F171" s="45">
        <f t="shared" si="26"/>
        <v>96.538019230349022</v>
      </c>
    </row>
    <row r="172" spans="1:6" ht="12.75" customHeight="1" x14ac:dyDescent="0.2">
      <c r="A172" s="63">
        <v>3222</v>
      </c>
      <c r="B172" s="64" t="s">
        <v>345</v>
      </c>
      <c r="C172" s="247" t="s">
        <v>346</v>
      </c>
      <c r="D172" s="194">
        <v>5067.58</v>
      </c>
      <c r="E172" s="194">
        <v>1011.39</v>
      </c>
      <c r="F172" s="45">
        <f t="shared" si="26"/>
        <v>19.958047036257938</v>
      </c>
    </row>
    <row r="173" spans="1:6" ht="12.75" customHeight="1" x14ac:dyDescent="0.2">
      <c r="A173" s="63">
        <v>3223</v>
      </c>
      <c r="B173" s="65" t="s">
        <v>347</v>
      </c>
      <c r="C173" s="247" t="s">
        <v>348</v>
      </c>
      <c r="D173" s="194">
        <v>35339.06</v>
      </c>
      <c r="E173" s="194">
        <v>29840.53</v>
      </c>
      <c r="F173" s="45">
        <f t="shared" si="26"/>
        <v>84.440644431402532</v>
      </c>
    </row>
    <row r="174" spans="1:6" ht="12.75" customHeight="1" x14ac:dyDescent="0.2">
      <c r="A174" s="63">
        <v>3224</v>
      </c>
      <c r="B174" s="65" t="s">
        <v>349</v>
      </c>
      <c r="C174" s="247" t="s">
        <v>350</v>
      </c>
      <c r="D174" s="194">
        <v>554.78</v>
      </c>
      <c r="E174" s="194">
        <v>1088.33</v>
      </c>
      <c r="F174" s="45">
        <f t="shared" si="26"/>
        <v>196.17325786798369</v>
      </c>
    </row>
    <row r="175" spans="1:6" ht="12.75" customHeight="1" x14ac:dyDescent="0.2">
      <c r="A175" s="63">
        <v>3225</v>
      </c>
      <c r="B175" s="65" t="s">
        <v>351</v>
      </c>
      <c r="C175" s="247" t="s">
        <v>352</v>
      </c>
      <c r="D175" s="194">
        <v>1750.55</v>
      </c>
      <c r="E175" s="194">
        <v>1831.69</v>
      </c>
      <c r="F175" s="45">
        <f t="shared" si="26"/>
        <v>104.63511467824398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462.98</v>
      </c>
      <c r="F177" s="45" t="str">
        <f t="shared" si="26"/>
        <v>-</v>
      </c>
    </row>
    <row r="178" spans="1:6" ht="12.75" customHeight="1" x14ac:dyDescent="0.2">
      <c r="A178" s="63">
        <v>323</v>
      </c>
      <c r="B178" s="65" t="s">
        <v>357</v>
      </c>
      <c r="C178" s="247" t="s">
        <v>358</v>
      </c>
      <c r="D178" s="60">
        <f t="shared" ref="D178:E178" si="35">SUM(D179:D187)</f>
        <v>116298.32</v>
      </c>
      <c r="E178" s="60">
        <f t="shared" si="35"/>
        <v>121468.58999999998</v>
      </c>
      <c r="F178" s="45">
        <f t="shared" si="26"/>
        <v>104.44569620610167</v>
      </c>
    </row>
    <row r="179" spans="1:6" ht="12.75" customHeight="1" x14ac:dyDescent="0.2">
      <c r="A179" s="63">
        <v>3231</v>
      </c>
      <c r="B179" s="65" t="s">
        <v>359</v>
      </c>
      <c r="C179" s="247" t="s">
        <v>360</v>
      </c>
      <c r="D179" s="194">
        <v>35272.79</v>
      </c>
      <c r="E179" s="194">
        <v>51548.17</v>
      </c>
      <c r="F179" s="45">
        <f t="shared" si="26"/>
        <v>146.14145918142566</v>
      </c>
    </row>
    <row r="180" spans="1:6" ht="12.75" customHeight="1" x14ac:dyDescent="0.2">
      <c r="A180" s="63">
        <v>3232</v>
      </c>
      <c r="B180" s="65" t="s">
        <v>361</v>
      </c>
      <c r="C180" s="247" t="s">
        <v>362</v>
      </c>
      <c r="D180" s="194">
        <v>19014.61</v>
      </c>
      <c r="E180" s="194">
        <v>20500.54</v>
      </c>
      <c r="F180" s="45">
        <f t="shared" si="26"/>
        <v>107.81467513664494</v>
      </c>
    </row>
    <row r="181" spans="1:6" ht="12.75" customHeight="1" x14ac:dyDescent="0.2">
      <c r="A181" s="63">
        <v>3233</v>
      </c>
      <c r="B181" s="65" t="s">
        <v>363</v>
      </c>
      <c r="C181" s="247" t="s">
        <v>364</v>
      </c>
      <c r="D181" s="194">
        <v>3027.44</v>
      </c>
      <c r="E181" s="194">
        <v>5120.9399999999996</v>
      </c>
      <c r="F181" s="45">
        <f t="shared" si="26"/>
        <v>169.15083370768699</v>
      </c>
    </row>
    <row r="182" spans="1:6" ht="12.75" customHeight="1" x14ac:dyDescent="0.2">
      <c r="A182" s="63">
        <v>3234</v>
      </c>
      <c r="B182" s="65" t="s">
        <v>365</v>
      </c>
      <c r="C182" s="247" t="s">
        <v>366</v>
      </c>
      <c r="D182" s="194">
        <v>11227.69</v>
      </c>
      <c r="E182" s="194">
        <v>10799</v>
      </c>
      <c r="F182" s="45">
        <f t="shared" si="26"/>
        <v>96.18185040734113</v>
      </c>
    </row>
    <row r="183" spans="1:6" ht="12.75" customHeight="1" x14ac:dyDescent="0.2">
      <c r="A183" s="63">
        <v>3235</v>
      </c>
      <c r="B183" s="64" t="s">
        <v>367</v>
      </c>
      <c r="C183" s="247" t="s">
        <v>368</v>
      </c>
      <c r="D183" s="194">
        <v>4648.79</v>
      </c>
      <c r="E183" s="194">
        <v>10367.11</v>
      </c>
      <c r="F183" s="45">
        <f t="shared" si="26"/>
        <v>223.00663183322973</v>
      </c>
    </row>
    <row r="184" spans="1:6" ht="12.75" customHeight="1" x14ac:dyDescent="0.2">
      <c r="A184" s="63">
        <v>3236</v>
      </c>
      <c r="B184" s="64" t="s">
        <v>369</v>
      </c>
      <c r="C184" s="247" t="s">
        <v>370</v>
      </c>
      <c r="D184" s="194">
        <v>9060</v>
      </c>
      <c r="E184" s="194">
        <v>78.930000000000007</v>
      </c>
      <c r="F184" s="45">
        <f t="shared" si="26"/>
        <v>0.87119205298013258</v>
      </c>
    </row>
    <row r="185" spans="1:6" ht="12.75" customHeight="1" x14ac:dyDescent="0.2">
      <c r="A185" s="63">
        <v>3237</v>
      </c>
      <c r="B185" s="64" t="s">
        <v>371</v>
      </c>
      <c r="C185" s="247" t="s">
        <v>372</v>
      </c>
      <c r="D185" s="194">
        <v>26177.71</v>
      </c>
      <c r="E185" s="194">
        <v>14015.31</v>
      </c>
      <c r="F185" s="45">
        <f t="shared" si="26"/>
        <v>53.539098721775126</v>
      </c>
    </row>
    <row r="186" spans="1:6" ht="12.75" customHeight="1" x14ac:dyDescent="0.2">
      <c r="A186" s="63">
        <v>3238</v>
      </c>
      <c r="B186" s="64" t="s">
        <v>373</v>
      </c>
      <c r="C186" s="247" t="s">
        <v>374</v>
      </c>
      <c r="D186" s="194">
        <v>5917.19</v>
      </c>
      <c r="E186" s="194">
        <v>6482.19</v>
      </c>
      <c r="F186" s="45">
        <f t="shared" si="26"/>
        <v>109.54845120741432</v>
      </c>
    </row>
    <row r="187" spans="1:6" ht="12.75" customHeight="1" x14ac:dyDescent="0.2">
      <c r="A187" s="63">
        <v>3239</v>
      </c>
      <c r="B187" s="64" t="s">
        <v>375</v>
      </c>
      <c r="C187" s="247" t="s">
        <v>376</v>
      </c>
      <c r="D187" s="194">
        <v>1952.1</v>
      </c>
      <c r="E187" s="194">
        <v>2556.4</v>
      </c>
      <c r="F187" s="45">
        <f t="shared" si="26"/>
        <v>130.95640592182778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20672.73</v>
      </c>
      <c r="E194" s="60">
        <f t="shared" si="36"/>
        <v>49701.340000000004</v>
      </c>
      <c r="F194" s="45">
        <f t="shared" si="26"/>
        <v>240.41981876607497</v>
      </c>
    </row>
    <row r="195" spans="1:6" ht="12.75" customHeight="1" x14ac:dyDescent="0.2">
      <c r="A195" s="63">
        <v>3291</v>
      </c>
      <c r="B195" s="183" t="s">
        <v>391</v>
      </c>
      <c r="C195" s="247" t="s">
        <v>392</v>
      </c>
      <c r="D195" s="194">
        <v>3060.92</v>
      </c>
      <c r="E195" s="194">
        <v>3532.75</v>
      </c>
      <c r="F195" s="45">
        <f t="shared" si="26"/>
        <v>115.41464657684617</v>
      </c>
    </row>
    <row r="196" spans="1:6" ht="12.75" customHeight="1" x14ac:dyDescent="0.2">
      <c r="A196" s="63">
        <v>3292</v>
      </c>
      <c r="B196" s="64" t="s">
        <v>393</v>
      </c>
      <c r="C196" s="247" t="s">
        <v>394</v>
      </c>
      <c r="D196" s="194">
        <v>3020.42</v>
      </c>
      <c r="E196" s="194">
        <v>6104.32</v>
      </c>
      <c r="F196" s="45">
        <f t="shared" si="26"/>
        <v>202.10169446633248</v>
      </c>
    </row>
    <row r="197" spans="1:6" ht="12.75" customHeight="1" x14ac:dyDescent="0.2">
      <c r="A197" s="63">
        <v>3293</v>
      </c>
      <c r="B197" s="64" t="s">
        <v>395</v>
      </c>
      <c r="C197" s="247" t="s">
        <v>396</v>
      </c>
      <c r="D197" s="194">
        <v>1065.9000000000001</v>
      </c>
      <c r="E197" s="194">
        <v>147.4</v>
      </c>
      <c r="F197" s="45">
        <f t="shared" si="26"/>
        <v>13.828689370485037</v>
      </c>
    </row>
    <row r="198" spans="1:6" ht="12.75" customHeight="1" x14ac:dyDescent="0.2">
      <c r="A198" s="63">
        <v>3294</v>
      </c>
      <c r="B198" s="64" t="s">
        <v>397</v>
      </c>
      <c r="C198" s="247" t="s">
        <v>398</v>
      </c>
      <c r="D198" s="194">
        <v>525</v>
      </c>
      <c r="E198" s="194">
        <v>530</v>
      </c>
      <c r="F198" s="45">
        <f t="shared" si="26"/>
        <v>100.95238095238095</v>
      </c>
    </row>
    <row r="199" spans="1:6" ht="12.75" customHeight="1" x14ac:dyDescent="0.2">
      <c r="A199" s="63">
        <v>3295</v>
      </c>
      <c r="B199" s="64" t="s">
        <v>399</v>
      </c>
      <c r="C199" s="247" t="s">
        <v>400</v>
      </c>
      <c r="D199" s="194">
        <v>2175.4699999999998</v>
      </c>
      <c r="E199" s="194">
        <v>3368.11</v>
      </c>
      <c r="F199" s="45">
        <f t="shared" si="26"/>
        <v>154.8221763572929</v>
      </c>
    </row>
    <row r="200" spans="1:6" ht="12.75" customHeight="1" x14ac:dyDescent="0.2">
      <c r="A200" s="63" t="s">
        <v>401</v>
      </c>
      <c r="B200" s="64" t="s">
        <v>402</v>
      </c>
      <c r="C200" s="247" t="s">
        <v>401</v>
      </c>
      <c r="D200" s="194">
        <v>1903.74</v>
      </c>
      <c r="E200" s="194">
        <v>1534.1</v>
      </c>
      <c r="F200" s="45">
        <f t="shared" si="26"/>
        <v>80.583483038650229</v>
      </c>
    </row>
    <row r="201" spans="1:6" ht="12.75" customHeight="1" x14ac:dyDescent="0.2">
      <c r="A201" s="63">
        <v>3299</v>
      </c>
      <c r="B201" s="64" t="s">
        <v>403</v>
      </c>
      <c r="C201" s="247" t="s">
        <v>404</v>
      </c>
      <c r="D201" s="194">
        <v>8921.2800000000007</v>
      </c>
      <c r="E201" s="194">
        <v>34484.660000000003</v>
      </c>
      <c r="F201" s="45">
        <f t="shared" si="26"/>
        <v>386.54385917715842</v>
      </c>
    </row>
    <row r="202" spans="1:6" ht="12.75" customHeight="1" x14ac:dyDescent="0.2">
      <c r="A202" s="63">
        <v>34</v>
      </c>
      <c r="B202" s="183" t="s">
        <v>405</v>
      </c>
      <c r="C202" s="247" t="s">
        <v>406</v>
      </c>
      <c r="D202" s="60">
        <f t="shared" ref="D202:E202" si="37">D203+D208+D216</f>
        <v>1480.54</v>
      </c>
      <c r="E202" s="60">
        <f t="shared" si="37"/>
        <v>1546.8600000000001</v>
      </c>
      <c r="F202" s="45">
        <f t="shared" si="26"/>
        <v>104.47944668837049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1480.54</v>
      </c>
      <c r="E216" s="60">
        <f t="shared" si="40"/>
        <v>1546.8600000000001</v>
      </c>
      <c r="F216" s="45">
        <f t="shared" si="26"/>
        <v>104.47944668837049</v>
      </c>
    </row>
    <row r="217" spans="1:6" ht="12.75" customHeight="1" x14ac:dyDescent="0.2">
      <c r="A217" s="63">
        <v>3431</v>
      </c>
      <c r="B217" s="182" t="s">
        <v>435</v>
      </c>
      <c r="C217" s="247" t="s">
        <v>436</v>
      </c>
      <c r="D217" s="194">
        <v>1311.12</v>
      </c>
      <c r="E217" s="194">
        <v>1403.44</v>
      </c>
      <c r="F217" s="45">
        <f t="shared" si="26"/>
        <v>107.04130819452074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169.42</v>
      </c>
      <c r="E219" s="194">
        <v>14.02</v>
      </c>
      <c r="F219" s="45">
        <f t="shared" si="26"/>
        <v>8.2752921732971316</v>
      </c>
    </row>
    <row r="220" spans="1:6" ht="12.75" customHeight="1" x14ac:dyDescent="0.2">
      <c r="A220" s="63">
        <v>3434</v>
      </c>
      <c r="B220" s="65" t="s">
        <v>441</v>
      </c>
      <c r="C220" s="247" t="s">
        <v>442</v>
      </c>
      <c r="D220" s="194">
        <v>0</v>
      </c>
      <c r="E220" s="194">
        <v>129.4</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21090</v>
      </c>
      <c r="E262" s="60">
        <f t="shared" si="55"/>
        <v>4304</v>
      </c>
      <c r="F262" s="45">
        <f t="shared" ref="F262:F268" si="56">IF(D262&lt;&gt;0,IF(E262/D262&gt;=100,"&gt;&gt;100",E262/D262*100),"-")</f>
        <v>20.407776197249884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21090</v>
      </c>
      <c r="E269" s="60">
        <f t="shared" si="58"/>
        <v>4304</v>
      </c>
      <c r="F269" s="45">
        <f t="shared" ref="F269:F272" si="59">IF(D269&lt;&gt;0,IF(E269/D269&gt;=100,"&gt;&gt;100",E269/D269*100),"-")</f>
        <v>20.407776197249884</v>
      </c>
    </row>
    <row r="270" spans="1:6" ht="12.75" customHeight="1" x14ac:dyDescent="0.2">
      <c r="A270" s="63">
        <v>3721</v>
      </c>
      <c r="B270" s="65" t="s">
        <v>532</v>
      </c>
      <c r="C270" s="247" t="s">
        <v>533</v>
      </c>
      <c r="D270" s="194">
        <v>21090</v>
      </c>
      <c r="E270" s="194">
        <v>4304</v>
      </c>
      <c r="F270" s="45">
        <f t="shared" si="59"/>
        <v>20.407776197249884</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4285.21</v>
      </c>
      <c r="E273" s="60">
        <f t="shared" si="60"/>
        <v>3566.36</v>
      </c>
      <c r="F273" s="45">
        <f t="shared" ref="F273:F277" si="61">IF(D273&lt;&gt;0,IF(E273/D273&gt;=100,"&gt;&gt;100",E273/D273*100),"-")</f>
        <v>83.224859458462959</v>
      </c>
    </row>
    <row r="274" spans="1:6" ht="12.75" customHeight="1" x14ac:dyDescent="0.2">
      <c r="A274" s="63">
        <v>381</v>
      </c>
      <c r="B274" s="64" t="s">
        <v>540</v>
      </c>
      <c r="C274" s="247" t="s">
        <v>541</v>
      </c>
      <c r="D274" s="60">
        <f t="shared" ref="D274:E274" si="62">SUM(D275:D277)</f>
        <v>4285.21</v>
      </c>
      <c r="E274" s="60">
        <f t="shared" si="62"/>
        <v>3566.36</v>
      </c>
      <c r="F274" s="45">
        <f t="shared" si="61"/>
        <v>83.224859458462959</v>
      </c>
    </row>
    <row r="275" spans="1:6" ht="12.75" customHeight="1" x14ac:dyDescent="0.2">
      <c r="A275" s="63">
        <v>3811</v>
      </c>
      <c r="B275" s="64" t="s">
        <v>542</v>
      </c>
      <c r="C275" s="247" t="s">
        <v>543</v>
      </c>
      <c r="D275" s="194">
        <v>1800</v>
      </c>
      <c r="E275" s="194">
        <v>820</v>
      </c>
      <c r="F275" s="45">
        <f t="shared" si="61"/>
        <v>45.555555555555557</v>
      </c>
    </row>
    <row r="276" spans="1:6" ht="12.75" customHeight="1" x14ac:dyDescent="0.2">
      <c r="A276" s="63">
        <v>3812</v>
      </c>
      <c r="B276" s="64" t="s">
        <v>544</v>
      </c>
      <c r="C276" s="247" t="s">
        <v>545</v>
      </c>
      <c r="D276" s="194">
        <v>2485.21</v>
      </c>
      <c r="E276" s="194">
        <v>2746.36</v>
      </c>
      <c r="F276" s="45">
        <f t="shared" si="61"/>
        <v>110.50816631190121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2490680.94</v>
      </c>
      <c r="E299" s="60">
        <f>E152-E297+E298</f>
        <v>2893181.5499999993</v>
      </c>
      <c r="F299" s="45">
        <f t="shared" si="68"/>
        <v>116.16026378713924</v>
      </c>
    </row>
    <row r="300" spans="1:6" ht="12.75" customHeight="1" x14ac:dyDescent="0.2">
      <c r="A300" s="63" t="s">
        <v>581</v>
      </c>
      <c r="B300" s="64" t="s">
        <v>592</v>
      </c>
      <c r="C300" s="247" t="s">
        <v>593</v>
      </c>
      <c r="D300" s="60">
        <f>IF(D6&gt;=D299,D6-D299,0)</f>
        <v>181034.74000000022</v>
      </c>
      <c r="E300" s="60">
        <f>IF(E6&gt;=E299,E6-E299,0)</f>
        <v>13642.790000000969</v>
      </c>
      <c r="F300" s="45">
        <f t="shared" si="68"/>
        <v>7.5360066250273032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19662.47</v>
      </c>
      <c r="E302" s="194">
        <v>42602</v>
      </c>
      <c r="F302" s="45">
        <f t="shared" si="68"/>
        <v>216.66657342643117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1087.3599999999999</v>
      </c>
      <c r="E305" s="194">
        <v>0</v>
      </c>
      <c r="F305" s="45">
        <f t="shared" si="68"/>
        <v>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158095.21</v>
      </c>
      <c r="E360" s="60">
        <f t="shared" si="86"/>
        <v>196372.03</v>
      </c>
      <c r="F360" s="45">
        <f t="shared" si="72"/>
        <v>124.21124586886599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158095.21</v>
      </c>
      <c r="E373" s="60">
        <f t="shared" si="90"/>
        <v>196372.03</v>
      </c>
      <c r="F373" s="45">
        <f t="shared" si="72"/>
        <v>124.21124586886599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3680.02</v>
      </c>
      <c r="E379" s="60">
        <f t="shared" si="92"/>
        <v>12303.8</v>
      </c>
      <c r="F379" s="45">
        <f t="shared" si="72"/>
        <v>334.34057423600956</v>
      </c>
    </row>
    <row r="380" spans="1:6" ht="12.75" customHeight="1" x14ac:dyDescent="0.2">
      <c r="A380" s="63">
        <v>4221</v>
      </c>
      <c r="B380" s="64" t="s">
        <v>647</v>
      </c>
      <c r="C380" s="247" t="s">
        <v>739</v>
      </c>
      <c r="D380" s="194">
        <v>456.25</v>
      </c>
      <c r="E380" s="194">
        <v>12303.8</v>
      </c>
      <c r="F380" s="45">
        <f t="shared" si="72"/>
        <v>2696.7232876712328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2805.54</v>
      </c>
      <c r="E385" s="194"/>
      <c r="F385" s="45">
        <f t="shared" si="72"/>
        <v>0</v>
      </c>
    </row>
    <row r="386" spans="1:6" ht="12.75" customHeight="1" x14ac:dyDescent="0.2">
      <c r="A386" s="63">
        <v>4227</v>
      </c>
      <c r="B386" s="183" t="s">
        <v>659</v>
      </c>
      <c r="C386" s="247" t="s">
        <v>746</v>
      </c>
      <c r="D386" s="194">
        <v>418.23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154415.19</v>
      </c>
      <c r="E393" s="60">
        <f t="shared" si="94"/>
        <v>184068.23</v>
      </c>
      <c r="F393" s="45">
        <f t="shared" si="72"/>
        <v>119.20344753647618</v>
      </c>
    </row>
    <row r="394" spans="1:6" ht="12.75" customHeight="1" x14ac:dyDescent="0.2">
      <c r="A394" s="63">
        <v>4241</v>
      </c>
      <c r="B394" s="64" t="s">
        <v>756</v>
      </c>
      <c r="C394" s="247" t="s">
        <v>757</v>
      </c>
      <c r="D394" s="194">
        <v>154415.19</v>
      </c>
      <c r="E394" s="194">
        <v>184068.23</v>
      </c>
      <c r="F394" s="45">
        <f t="shared" si="72"/>
        <v>119.20344753647618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158095.21</v>
      </c>
      <c r="E418" s="60">
        <f t="shared" si="102"/>
        <v>196372.03</v>
      </c>
      <c r="F418" s="45">
        <f t="shared" si="72"/>
        <v>124.21124586886599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2671715.6800000002</v>
      </c>
      <c r="E422" s="60">
        <f>E6+E308</f>
        <v>2906824.3400000003</v>
      </c>
      <c r="F422" s="45">
        <f t="shared" si="72"/>
        <v>108.79991317040142</v>
      </c>
    </row>
    <row r="423" spans="1:6" ht="12.75" customHeight="1" x14ac:dyDescent="0.2">
      <c r="A423" s="63" t="s">
        <v>581</v>
      </c>
      <c r="B423" s="64" t="s">
        <v>804</v>
      </c>
      <c r="C423" s="247" t="s">
        <v>805</v>
      </c>
      <c r="D423" s="60">
        <f t="shared" ref="D423:E423" si="103">D299+D360</f>
        <v>2648776.15</v>
      </c>
      <c r="E423" s="60">
        <f t="shared" si="103"/>
        <v>3089553.5799999991</v>
      </c>
      <c r="F423" s="45">
        <f t="shared" si="72"/>
        <v>116.64079578789621</v>
      </c>
    </row>
    <row r="424" spans="1:6" ht="12.75" customHeight="1" x14ac:dyDescent="0.2">
      <c r="A424" s="63" t="s">
        <v>581</v>
      </c>
      <c r="B424" s="64" t="s">
        <v>806</v>
      </c>
      <c r="C424" s="247" t="s">
        <v>807</v>
      </c>
      <c r="D424" s="60">
        <f t="shared" ref="D424:E424" si="104">IF(D422&gt;=D423,D422-D423,0)</f>
        <v>22939.530000000261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182729.23999999883</v>
      </c>
      <c r="F425" s="45" t="str">
        <f t="shared" si="72"/>
        <v>-</v>
      </c>
    </row>
    <row r="426" spans="1:6" ht="12.75" customHeight="1" x14ac:dyDescent="0.2">
      <c r="A426" s="251" t="s">
        <v>810</v>
      </c>
      <c r="B426" s="183" t="s">
        <v>811</v>
      </c>
      <c r="C426" s="252" t="s">
        <v>812</v>
      </c>
      <c r="D426" s="60">
        <f t="shared" ref="D426:E426" si="106">IF(D302-D303+D419-D420&gt;=0,D302-D303+D419-D420,0)</f>
        <v>19662.47</v>
      </c>
      <c r="E426" s="60">
        <f t="shared" si="106"/>
        <v>42602</v>
      </c>
      <c r="F426" s="45">
        <f t="shared" si="72"/>
        <v>216.66657342643117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2671715.6800000002</v>
      </c>
      <c r="E643" s="60">
        <f>E422+E430</f>
        <v>2906824.3400000003</v>
      </c>
      <c r="F643" s="45">
        <f t="shared" si="109"/>
        <v>108.79991317040142</v>
      </c>
    </row>
    <row r="644" spans="1:6" ht="12.75" customHeight="1" x14ac:dyDescent="0.2">
      <c r="A644" s="63" t="s">
        <v>581</v>
      </c>
      <c r="B644" s="64" t="s">
        <v>1237</v>
      </c>
      <c r="C644" s="247" t="s">
        <v>1238</v>
      </c>
      <c r="D644" s="60">
        <f>D423+D535</f>
        <v>2648776.15</v>
      </c>
      <c r="E644" s="60">
        <f>E423+E535</f>
        <v>3089553.5799999991</v>
      </c>
      <c r="F644" s="45">
        <f t="shared" si="109"/>
        <v>116.64079578789621</v>
      </c>
    </row>
    <row r="645" spans="1:6" ht="12.75" customHeight="1" x14ac:dyDescent="0.2">
      <c r="A645" s="63" t="s">
        <v>581</v>
      </c>
      <c r="B645" s="64" t="s">
        <v>1239</v>
      </c>
      <c r="C645" s="247" t="s">
        <v>1240</v>
      </c>
      <c r="D645" s="60">
        <f t="shared" ref="D645:E645" si="163">IF(D643&gt;=D644,D643-D644,0)</f>
        <v>22939.530000000261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182729.23999999883</v>
      </c>
      <c r="F646" s="45" t="str">
        <f t="shared" si="109"/>
        <v>-</v>
      </c>
    </row>
    <row r="647" spans="1:6" ht="24" x14ac:dyDescent="0.2">
      <c r="A647" s="251" t="s">
        <v>1243</v>
      </c>
      <c r="B647" s="64" t="s">
        <v>1244</v>
      </c>
      <c r="C647" s="252" t="s">
        <v>1243</v>
      </c>
      <c r="D647" s="60">
        <f>IF(D426-D427+D641-D642&gt;=0,D426-D427+D641-D642,0)</f>
        <v>19662.47</v>
      </c>
      <c r="E647" s="60">
        <f>IF(E426-E427+E641-E642&gt;=0,E426-E427+E641-E642,0)</f>
        <v>42602</v>
      </c>
      <c r="F647" s="45">
        <f t="shared" si="109"/>
        <v>216.66657342643117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42602.000000000262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140127.23999999883</v>
      </c>
      <c r="F650" s="45" t="str">
        <f t="shared" si="109"/>
        <v>-</v>
      </c>
    </row>
    <row r="651" spans="1:6" ht="24" x14ac:dyDescent="0.2">
      <c r="A651" s="249" t="s">
        <v>1251</v>
      </c>
      <c r="B651" s="184" t="s">
        <v>1252</v>
      </c>
      <c r="C651" s="250" t="s">
        <v>1251</v>
      </c>
      <c r="D651" s="196">
        <v>183575.19</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42522.57</v>
      </c>
      <c r="E653" s="194">
        <v>46706.09</v>
      </c>
      <c r="F653" s="45">
        <f t="shared" ref="F653:F740" si="167">IF(D653&lt;&gt;0,IF(E653/D653&gt;=100,"&gt;&gt;100",E653/D653*100),"-")</f>
        <v>109.83835172709458</v>
      </c>
    </row>
    <row r="654" spans="1:6" ht="12.75" customHeight="1" x14ac:dyDescent="0.2">
      <c r="A654" s="63" t="s">
        <v>1256</v>
      </c>
      <c r="B654" s="64" t="s">
        <v>1257</v>
      </c>
      <c r="C654" s="247" t="s">
        <v>1256</v>
      </c>
      <c r="D654" s="194">
        <v>2730449.96</v>
      </c>
      <c r="E654" s="194">
        <v>536778.26</v>
      </c>
      <c r="F654" s="45">
        <f t="shared" si="167"/>
        <v>19.658967124964271</v>
      </c>
    </row>
    <row r="655" spans="1:6" ht="12.75" customHeight="1" x14ac:dyDescent="0.2">
      <c r="A655" s="63" t="s">
        <v>1258</v>
      </c>
      <c r="B655" s="64" t="s">
        <v>1259</v>
      </c>
      <c r="C655" s="247" t="s">
        <v>1258</v>
      </c>
      <c r="D655" s="194">
        <v>2726213.54</v>
      </c>
      <c r="E655" s="194">
        <v>496709.02</v>
      </c>
      <c r="F655" s="45">
        <f t="shared" si="167"/>
        <v>18.219740042814109</v>
      </c>
    </row>
    <row r="656" spans="1:6" ht="24" x14ac:dyDescent="0.2">
      <c r="A656" s="63">
        <v>11</v>
      </c>
      <c r="B656" s="64" t="s">
        <v>1260</v>
      </c>
      <c r="C656" s="247" t="s">
        <v>1261</v>
      </c>
      <c r="D656" s="60">
        <f t="shared" ref="D656:E656" si="168">+D653+D654-D655</f>
        <v>46758.989999999758</v>
      </c>
      <c r="E656" s="60">
        <f t="shared" si="168"/>
        <v>86775.329999999958</v>
      </c>
      <c r="F656" s="45">
        <f t="shared" si="167"/>
        <v>185.57999221112433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82</v>
      </c>
      <c r="E658" s="253">
        <v>82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69</v>
      </c>
      <c r="E660" s="253">
        <v>69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2210593.79</v>
      </c>
      <c r="E684" s="192">
        <v>2383375</v>
      </c>
      <c r="F684" s="71">
        <f t="shared" si="167"/>
        <v>107.81605425572103</v>
      </c>
    </row>
    <row r="685" spans="1:6" ht="24" x14ac:dyDescent="0.2">
      <c r="A685" s="63">
        <v>63622</v>
      </c>
      <c r="B685" s="244" t="s">
        <v>1319</v>
      </c>
      <c r="C685" s="247" t="s">
        <v>1320</v>
      </c>
      <c r="D685" s="194">
        <v>930</v>
      </c>
      <c r="E685" s="194">
        <v>900</v>
      </c>
      <c r="F685" s="45">
        <f t="shared" si="167"/>
        <v>96.774193548387103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71744.399999999994</v>
      </c>
      <c r="E702" s="192">
        <v>90499.199999999997</v>
      </c>
      <c r="F702" s="71">
        <f t="shared" si="167"/>
        <v>126.14113436031245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8940.24</v>
      </c>
      <c r="E732" s="192">
        <v>0</v>
      </c>
      <c r="F732" s="71">
        <f t="shared" si="167"/>
        <v>0</v>
      </c>
    </row>
    <row r="733" spans="1:6" ht="12.75" customHeight="1" x14ac:dyDescent="0.2">
      <c r="A733" s="70">
        <v>31215</v>
      </c>
      <c r="B733" s="65" t="s">
        <v>1395</v>
      </c>
      <c r="C733" s="278" t="s">
        <v>1396</v>
      </c>
      <c r="D733" s="192">
        <v>3894.56</v>
      </c>
      <c r="E733" s="192">
        <v>4524.76</v>
      </c>
      <c r="F733" s="71">
        <f t="shared" si="167"/>
        <v>116.18154554044618</v>
      </c>
    </row>
    <row r="734" spans="1:6" ht="12.75" customHeight="1" x14ac:dyDescent="0.2">
      <c r="A734" s="70">
        <v>32121</v>
      </c>
      <c r="B734" s="65" t="s">
        <v>1397</v>
      </c>
      <c r="C734" s="278" t="s">
        <v>1398</v>
      </c>
      <c r="D734" s="192">
        <v>33448.33</v>
      </c>
      <c r="E734" s="192">
        <v>36776.980000000003</v>
      </c>
      <c r="F734" s="71">
        <f t="shared" si="167"/>
        <v>109.95161791336071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9060</v>
      </c>
      <c r="E736" s="194">
        <v>78.930000000000007</v>
      </c>
      <c r="F736" s="45">
        <f t="shared" si="167"/>
        <v>0.87119205298013258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22317.86</v>
      </c>
      <c r="E738" s="194">
        <v>14015.31</v>
      </c>
      <c r="F738" s="45">
        <f t="shared" si="167"/>
        <v>62.798628542342314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3060.92</v>
      </c>
      <c r="E741" s="192">
        <v>3532.75</v>
      </c>
      <c r="F741" s="71">
        <f t="shared" ref="F741:F1006" si="169">IF(D741&lt;&gt;0,IF(E741/D741&gt;=100,"&gt;&gt;100",E741/D741*100),"-")</f>
        <v>115.41464657684617</v>
      </c>
    </row>
    <row r="742" spans="1:6" ht="12.75" customHeight="1" x14ac:dyDescent="0.2">
      <c r="A742" s="70" t="s">
        <v>1413</v>
      </c>
      <c r="B742" s="65" t="s">
        <v>1414</v>
      </c>
      <c r="C742" s="278" t="s">
        <v>1413</v>
      </c>
      <c r="D742" s="192">
        <v>3020.42</v>
      </c>
      <c r="E742" s="192">
        <v>6104.32</v>
      </c>
      <c r="F742" s="71">
        <f t="shared" si="169"/>
        <v>202.10169446633248</v>
      </c>
    </row>
    <row r="743" spans="1:6" ht="12.75" customHeight="1" x14ac:dyDescent="0.2">
      <c r="A743" s="70" t="s">
        <v>1415</v>
      </c>
      <c r="B743" s="65" t="s">
        <v>1416</v>
      </c>
      <c r="C743" s="277" t="s">
        <v>1415</v>
      </c>
      <c r="D743" s="192">
        <v>525</v>
      </c>
      <c r="E743" s="192">
        <v>530</v>
      </c>
      <c r="F743" s="71">
        <f t="shared" ref="F743:F744" si="170">IF(D743&lt;&gt;0,IF(E743/D743&gt;=100,"&gt;&gt;100",E743/D743*100),"-")</f>
        <v>100.95238095238095</v>
      </c>
    </row>
    <row r="744" spans="1:6" ht="12.75" customHeight="1" x14ac:dyDescent="0.2">
      <c r="A744" s="70" t="s">
        <v>1417</v>
      </c>
      <c r="B744" s="65" t="s">
        <v>1418</v>
      </c>
      <c r="C744" s="277" t="s">
        <v>1417</v>
      </c>
      <c r="D744" s="192">
        <v>2175.4699999999998</v>
      </c>
      <c r="E744" s="192">
        <v>3368.11</v>
      </c>
      <c r="F744" s="71">
        <f t="shared" si="170"/>
        <v>154.8221763572929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21090</v>
      </c>
      <c r="E850" s="194">
        <v>4304</v>
      </c>
      <c r="F850" s="45">
        <f t="shared" si="169"/>
        <v>20.407776197249884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1800</v>
      </c>
      <c r="E856" s="194">
        <v>820</v>
      </c>
      <c r="F856" s="45">
        <f t="shared" si="169"/>
        <v>45.555555555555557</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8"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705545.36999999988</v>
      </c>
      <c r="E6" s="180">
        <f t="shared" si="0"/>
        <v>901917.39999999991</v>
      </c>
      <c r="F6" s="181">
        <f t="shared" ref="F6:F298" si="1">IF(D6&gt;0,IF(E6/D6&gt;=100,"&gt;&gt;100",E6/D6*100),"-")</f>
        <v>127.83265801885995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475080.81999999995</v>
      </c>
      <c r="E7" s="79">
        <f t="shared" si="2"/>
        <v>606024.60999999987</v>
      </c>
      <c r="F7" s="71">
        <f t="shared" si="1"/>
        <v>127.56242401029785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67499.17</v>
      </c>
      <c r="E9" s="192">
        <v>67499.17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2349.4</v>
      </c>
      <c r="E10" s="192">
        <v>2349.4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69848.570000000007</v>
      </c>
      <c r="E11" s="192">
        <v>69848.570000000007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475080.81999999995</v>
      </c>
      <c r="E12" s="79">
        <f t="shared" si="3"/>
        <v>606024.60999999987</v>
      </c>
      <c r="F12" s="71">
        <f t="shared" si="1"/>
        <v>127.56242401029785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240680.46</v>
      </c>
      <c r="E13" s="79">
        <f t="shared" si="4"/>
        <v>240680.46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240680.46</v>
      </c>
      <c r="E15" s="192">
        <v>240680.46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234400.35999999993</v>
      </c>
      <c r="E19" s="79">
        <f t="shared" si="5"/>
        <v>365344.14999999991</v>
      </c>
      <c r="F19" s="71">
        <f t="shared" si="1"/>
        <v>155.86330584133916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216319.87</v>
      </c>
      <c r="E20" s="192">
        <v>230123.61</v>
      </c>
      <c r="F20" s="71">
        <f t="shared" si="1"/>
        <v>106.38117062477895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4776.91</v>
      </c>
      <c r="E21" s="192">
        <v>4776.91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166382.79999999999</v>
      </c>
      <c r="E22" s="192">
        <v>168117.3</v>
      </c>
      <c r="F22" s="71">
        <f t="shared" si="1"/>
        <v>101.04247554434713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477.8</v>
      </c>
      <c r="E24" s="192">
        <v>477.8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15568.42</v>
      </c>
      <c r="E25" s="192">
        <v>15568.42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50858.55</v>
      </c>
      <c r="E26" s="192">
        <v>50858.55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219983.99</v>
      </c>
      <c r="E28" s="192">
        <v>104578.44</v>
      </c>
      <c r="F28" s="71">
        <f t="shared" si="1"/>
        <v>47.539114096439476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432016.26</v>
      </c>
      <c r="E36" s="192">
        <v>615995.41</v>
      </c>
      <c r="F36" s="71">
        <f t="shared" si="1"/>
        <v>142.58616330783477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908.08</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432016.26</v>
      </c>
      <c r="E40" s="192">
        <v>616903.49</v>
      </c>
      <c r="F40" s="71">
        <f t="shared" si="1"/>
        <v>142.79635910000238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19600.53</v>
      </c>
      <c r="E54" s="192">
        <v>21432.22</v>
      </c>
      <c r="F54" s="71">
        <f t="shared" si="1"/>
        <v>109.34510444360434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19600.53</v>
      </c>
      <c r="E55" s="192">
        <v>21432.22</v>
      </c>
      <c r="F55" s="71">
        <f t="shared" si="1"/>
        <v>109.34510444360434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230464.55</v>
      </c>
      <c r="E69" s="79">
        <f>E70+E82+E88+E119+E135+E147+E165+E171</f>
        <v>295892.79000000004</v>
      </c>
      <c r="F69" s="71">
        <f t="shared" si="1"/>
        <v>128.38971980723284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46758.99</v>
      </c>
      <c r="E70" s="79">
        <f t="shared" si="12"/>
        <v>86775.33</v>
      </c>
      <c r="F70" s="71">
        <f t="shared" si="1"/>
        <v>185.57999221112345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46706.09</v>
      </c>
      <c r="E71" s="79">
        <f t="shared" si="13"/>
        <v>86775.33</v>
      </c>
      <c r="F71" s="71">
        <f t="shared" si="1"/>
        <v>185.79018282198319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46706.09</v>
      </c>
      <c r="E73" s="192">
        <v>86775.33</v>
      </c>
      <c r="F73" s="71">
        <f t="shared" si="1"/>
        <v>185.79018282198319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52.9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130.37</v>
      </c>
      <c r="E82" s="79">
        <f>SUM(E83:E85)-E86+E87</f>
        <v>9213.2900000000009</v>
      </c>
      <c r="F82" s="71">
        <f t="shared" si="1"/>
        <v>7067.0322927053776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130.37</v>
      </c>
      <c r="E87" s="192">
        <v>9213.2900000000009</v>
      </c>
      <c r="F87" s="71">
        <f t="shared" si="1"/>
        <v>7067.0322927053776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199904.17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199904.17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199904.17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183575.19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183575.19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705545.37</v>
      </c>
      <c r="E176" s="79">
        <f>E177+E251</f>
        <v>901917.4</v>
      </c>
      <c r="F176" s="71">
        <f t="shared" si="1"/>
        <v>127.83265801885995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192338.01</v>
      </c>
      <c r="E177" s="79">
        <f>E178+E197+E203+E219+E247+E248</f>
        <v>236058.41</v>
      </c>
      <c r="F177" s="71">
        <f t="shared" si="1"/>
        <v>122.73102440853994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192338.01</v>
      </c>
      <c r="E178" s="79">
        <f>SUM(E179:E181)+E185+E186+SUM(E194:E196)</f>
        <v>230024.12</v>
      </c>
      <c r="F178" s="71">
        <f t="shared" si="1"/>
        <v>119.59368821586538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183575.19</v>
      </c>
      <c r="E179" s="192">
        <v>198330.86</v>
      </c>
      <c r="F179" s="71">
        <f t="shared" si="1"/>
        <v>108.03794347155515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8762.82</v>
      </c>
      <c r="E180" s="192">
        <v>31693.26</v>
      </c>
      <c r="F180" s="71">
        <f t="shared" si="1"/>
        <v>361.67877464104021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6034.29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513207.36</v>
      </c>
      <c r="E251" s="79">
        <f>+E252+E255-E264+E274+E291</f>
        <v>665858.99</v>
      </c>
      <c r="F251" s="71">
        <f t="shared" si="1"/>
        <v>129.74462992892387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470605.36</v>
      </c>
      <c r="E252" s="79">
        <f>E253-E254</f>
        <v>805986.23</v>
      </c>
      <c r="F252" s="71">
        <f t="shared" si="1"/>
        <v>171.26584151102742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470605.36</v>
      </c>
      <c r="E253" s="192">
        <v>805986.23</v>
      </c>
      <c r="F253" s="71">
        <f t="shared" si="1"/>
        <v>171.26584151102742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42602</v>
      </c>
      <c r="E255" s="79">
        <f>E256-E260</f>
        <v>-140127.24</v>
      </c>
      <c r="F255" s="71">
        <f t="shared" si="1"/>
        <v>-328.92174076334442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42602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42602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140127.24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140127.24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199904.17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130.37</v>
      </c>
      <c r="E308" s="192">
        <v>9213.2900000000009</v>
      </c>
      <c r="F308" s="71">
        <f t="shared" si="43"/>
        <v>7067.0322927053776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1734.02</v>
      </c>
      <c r="E336" s="192">
        <v>11552.73</v>
      </c>
      <c r="F336" s="71">
        <f t="shared" si="43"/>
        <v>666.23972041844968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190603.99</v>
      </c>
      <c r="E337" s="192">
        <v>218471.39</v>
      </c>
      <c r="F337" s="71">
        <f t="shared" si="43"/>
        <v>114.62057536151265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6034.29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2648776.15</v>
      </c>
      <c r="E114" s="60">
        <f t="shared" si="22"/>
        <v>3089553.58</v>
      </c>
      <c r="F114" s="45">
        <f t="shared" si="1"/>
        <v>116.64079578789624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2648776.15</v>
      </c>
      <c r="E118" s="60">
        <f t="shared" si="24"/>
        <v>3089553.58</v>
      </c>
      <c r="F118" s="45">
        <f t="shared" si="1"/>
        <v>116.64079578789624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2648776.15</v>
      </c>
      <c r="E120" s="194">
        <v>3089553.58</v>
      </c>
      <c r="F120" s="45">
        <f t="shared" si="1"/>
        <v>116.64079578789624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2648776.15</v>
      </c>
      <c r="E141" s="81">
        <f t="shared" si="28"/>
        <v>3089553.58</v>
      </c>
      <c r="F141" s="61">
        <f t="shared" si="1"/>
        <v>116.64079578789624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192338.01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3202761.8899999997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2989173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2650764.08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315526.2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1757.9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11481.4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320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9323.42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196372.03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17216.86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3159041.4899999998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2951765.23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2637303.2000000002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291707.84999999998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1629.36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11481.4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320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9323.42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196093.69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11182.57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236058.40999999968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11552.73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11552.73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11552.73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11552.73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224505.68000000002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6034.29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218471.39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16674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cp:lastModifiedBy>
  <cp:lastPrinted>2025-11-26T12:43:51Z</cp:lastPrinted>
  <dcterms:created xsi:type="dcterms:W3CDTF">2022-04-01T05:14:30Z</dcterms:created>
  <dcterms:modified xsi:type="dcterms:W3CDTF">2026-04-14T14:52:45Z</dcterms:modified>
</cp:coreProperties>
</file>